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itlcld034.sharepoint.com/sites/Company/Shared Documents/Resources for Staff/Business Plan Proforma/"/>
    </mc:Choice>
  </mc:AlternateContent>
  <xr:revisionPtr revIDLastSave="5" documentId="8_{117767E9-BDE0-4F81-9FAC-9BDAABF8BF37}" xr6:coauthVersionLast="47" xr6:coauthVersionMax="47" xr10:uidLastSave="{D866F1EA-7A0C-4B2D-8707-5077CD7C5A6A}"/>
  <bookViews>
    <workbookView xWindow="-108" yWindow="-108" windowWidth="23256" windowHeight="12456" xr2:uid="{00000000-000D-0000-FFFF-FFFF00000000}"/>
  </bookViews>
  <sheets>
    <sheet name="Proform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7" roundtripDataChecksum="JVijQK66AHk3lrI4mrxvh0Z2HgFtKD6TcqqTq0FdcEI="/>
    </ext>
  </extLst>
</workbook>
</file>

<file path=xl/calcChain.xml><?xml version="1.0" encoding="utf-8"?>
<calcChain xmlns="http://schemas.openxmlformats.org/spreadsheetml/2006/main">
  <c r="I59" i="1" l="1"/>
  <c r="H51" i="1"/>
  <c r="I51" i="1" s="1"/>
  <c r="I50" i="1" s="1"/>
  <c r="H50" i="1"/>
  <c r="J39" i="1"/>
  <c r="I39" i="1"/>
  <c r="H39" i="1"/>
  <c r="I38" i="1"/>
  <c r="J38" i="1" s="1"/>
  <c r="I37" i="1"/>
  <c r="I34" i="1"/>
  <c r="J34" i="1" s="1"/>
  <c r="I32" i="1"/>
  <c r="J17" i="1"/>
  <c r="I17" i="1"/>
  <c r="H17" i="1"/>
  <c r="J16" i="1"/>
  <c r="I16" i="1"/>
  <c r="H16" i="1"/>
  <c r="J15" i="1"/>
  <c r="I15" i="1"/>
  <c r="H15" i="1"/>
  <c r="J14" i="1"/>
  <c r="I14" i="1"/>
  <c r="H14" i="1"/>
  <c r="J13" i="1"/>
  <c r="I13" i="1"/>
  <c r="H13" i="1"/>
  <c r="H19" i="1" l="1"/>
  <c r="I19" i="1"/>
  <c r="I20" i="1" s="1"/>
  <c r="H20" i="1"/>
  <c r="H21" i="1" s="1"/>
  <c r="J32" i="1"/>
  <c r="J37" i="1"/>
  <c r="J19" i="1"/>
  <c r="J51" i="1"/>
  <c r="J59" i="1"/>
  <c r="J20" i="1" l="1"/>
  <c r="J21" i="1" s="1"/>
  <c r="H25" i="1"/>
  <c r="H31" i="1"/>
  <c r="H22" i="1"/>
  <c r="J50" i="1"/>
  <c r="I21" i="1"/>
  <c r="J25" i="1" l="1"/>
  <c r="J40" i="1" s="1"/>
  <c r="J22" i="1"/>
  <c r="J31" i="1"/>
  <c r="I25" i="1"/>
  <c r="I31" i="1"/>
  <c r="I22" i="1"/>
  <c r="H40" i="1"/>
  <c r="H27" i="1"/>
  <c r="I40" i="1" l="1"/>
  <c r="I27" i="1"/>
  <c r="H36" i="1"/>
  <c r="H28" i="1"/>
  <c r="H52" i="1"/>
  <c r="H35" i="1"/>
  <c r="J27" i="1"/>
  <c r="H41" i="1" l="1"/>
  <c r="I36" i="1"/>
  <c r="I28" i="1"/>
  <c r="I35" i="1"/>
  <c r="I52" i="1"/>
  <c r="J28" i="1"/>
  <c r="J35" i="1"/>
  <c r="J36" i="1"/>
  <c r="J52" i="1"/>
  <c r="J41" i="1" l="1"/>
  <c r="H42" i="1"/>
  <c r="H45" i="1"/>
  <c r="I41" i="1"/>
  <c r="H46" i="1" l="1"/>
  <c r="H44" i="1"/>
  <c r="H55" i="1"/>
  <c r="I42" i="1"/>
  <c r="I45" i="1"/>
  <c r="J42" i="1"/>
  <c r="J45" i="1"/>
  <c r="H54" i="1" l="1"/>
  <c r="H60" i="1"/>
  <c r="H56" i="1"/>
  <c r="I44" i="1"/>
  <c r="I46" i="1"/>
  <c r="I55" i="1"/>
  <c r="J55" i="1"/>
  <c r="J46" i="1"/>
  <c r="J44" i="1"/>
  <c r="J56" i="1" l="1"/>
  <c r="J60" i="1"/>
  <c r="J54" i="1"/>
  <c r="I60" i="1"/>
  <c r="I56" i="1"/>
  <c r="I54" i="1"/>
</calcChain>
</file>

<file path=xl/sharedStrings.xml><?xml version="1.0" encoding="utf-8"?>
<sst xmlns="http://schemas.openxmlformats.org/spreadsheetml/2006/main" count="54" uniqueCount="46">
  <si>
    <t>ALL CELLS IN YELLOW ARE</t>
  </si>
  <si>
    <t>REQUIRED TO BE FILLED IN BY USER</t>
  </si>
  <si>
    <t>TPD</t>
  </si>
  <si>
    <t>Qty</t>
  </si>
  <si>
    <t>Vend Price</t>
  </si>
  <si>
    <t>INCOME</t>
  </si>
  <si>
    <t>25lb. Washer</t>
  </si>
  <si>
    <t>40lb. Washer</t>
  </si>
  <si>
    <t>60lb. Washer</t>
  </si>
  <si>
    <t>80lb. Washer</t>
  </si>
  <si>
    <t>135lb. Washer</t>
  </si>
  <si>
    <t>Monthly Wash Income</t>
  </si>
  <si>
    <t>Monthly Dryer Income (20% of Wash)</t>
  </si>
  <si>
    <t>Monthly W/D Total Income</t>
  </si>
  <si>
    <t>Weekly W/D Total Income (Avg)</t>
  </si>
  <si>
    <t>WDF/PUD (Gross)</t>
  </si>
  <si>
    <t>Vending Sales (5% of W/D)</t>
  </si>
  <si>
    <t xml:space="preserve">  </t>
  </si>
  <si>
    <t>TOTAL MONTHLY INCOME</t>
  </si>
  <si>
    <t>TOTAL WEEKLY INCOME</t>
  </si>
  <si>
    <t>EXPENSES</t>
  </si>
  <si>
    <t>Utilities</t>
  </si>
  <si>
    <t>Total Rent Cost</t>
  </si>
  <si>
    <r>
      <rPr>
        <sz val="11"/>
        <color theme="1"/>
        <rFont val="Google Sans"/>
      </rPr>
      <t>Labor</t>
    </r>
    <r>
      <rPr>
        <sz val="11"/>
        <color rgb="FFFF0000"/>
        <rFont val="Google Sans"/>
      </rPr>
      <t>***</t>
    </r>
  </si>
  <si>
    <t>Insurance</t>
  </si>
  <si>
    <t>Misc Costs (3%)</t>
  </si>
  <si>
    <t>Marketing (3%)</t>
  </si>
  <si>
    <t>Trash</t>
  </si>
  <si>
    <r>
      <rPr>
        <sz val="11"/>
        <color theme="1"/>
        <rFont val="Google Sans"/>
      </rPr>
      <t>Repairs (T+M)</t>
    </r>
    <r>
      <rPr>
        <sz val="11"/>
        <color rgb="FFFF0000"/>
        <rFont val="Google Sans"/>
      </rPr>
      <t>***</t>
    </r>
  </si>
  <si>
    <r>
      <rPr>
        <sz val="11"/>
        <color theme="1"/>
        <rFont val="Google Sans"/>
      </rPr>
      <t>WDF/PUD COGS (25% of WDF/PUD)</t>
    </r>
    <r>
      <rPr>
        <sz val="11"/>
        <color rgb="FFFF0000"/>
        <rFont val="Google Sans"/>
      </rPr>
      <t>***</t>
    </r>
  </si>
  <si>
    <t>Vending COGS (50% of Vending)</t>
  </si>
  <si>
    <t>TOTAL EXPENSES</t>
  </si>
  <si>
    <t>% OF REVENUE</t>
  </si>
  <si>
    <t>STORE EBITDA</t>
  </si>
  <si>
    <t>ANNUALLY</t>
  </si>
  <si>
    <t>MONTHLY</t>
  </si>
  <si>
    <t>% OF INCOME</t>
  </si>
  <si>
    <t>NOTE PAYMENT</t>
  </si>
  <si>
    <t>Amount</t>
  </si>
  <si>
    <t>Percent</t>
  </si>
  <si>
    <t># of Yrs</t>
  </si>
  <si>
    <t>NET INCOME</t>
  </si>
  <si>
    <t>RETURN ON CASH INVESTMENT</t>
  </si>
  <si>
    <t>CASH INVESTMENT</t>
  </si>
  <si>
    <t>CASH ON CASH RETURN</t>
  </si>
  <si>
    <t>Disclaimer: This analysis is provided for comparative purposes only. No guarantee of actual financial performance is implied because of the many factors affecting income. We strongly advise you to seek the advice of a financial professional before making any investment.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</si>
</sst>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quot;$&quot;#,##0.00_);\(&quot;$&quot;#,##0.00\)"/>
    <numFmt numFmtId="8" formatCode="&quot;$&quot;#,##0.00_);[Red]\(&quot;$&quot;#,##0.00\)"/>
    <numFmt numFmtId="44" formatCode="_(&quot;$&quot;* #,##0.00_);_(&quot;$&quot;* \(#,##0.00\);_(&quot;$&quot;* &quot;-&quot;??_);_(@_)"/>
    <numFmt numFmtId="164" formatCode="_(&quot;$&quot;* #,##0_);_(&quot;$&quot;* \(#,##0\);_(&quot;$&quot;* &quot;-&quot;??_);_(@_)"/>
    <numFmt numFmtId="165" formatCode="\:"/>
    <numFmt numFmtId="166" formatCode="&quot;$&quot;#,##0"/>
  </numFmts>
  <fonts count="15">
    <font>
      <sz val="10"/>
      <color rgb="FF000000"/>
      <name val="Arial"/>
      <scheme val="minor"/>
    </font>
    <font>
      <sz val="10"/>
      <color theme="1"/>
      <name val="Arial"/>
    </font>
    <font>
      <sz val="14"/>
      <color theme="1"/>
      <name val="Arial"/>
    </font>
    <font>
      <sz val="11"/>
      <color rgb="FF000000"/>
      <name val="Calibri"/>
    </font>
    <font>
      <sz val="11"/>
      <color theme="1"/>
      <name val="Arial"/>
    </font>
    <font>
      <b/>
      <i/>
      <sz val="11"/>
      <color theme="1"/>
      <name val="Google Sans"/>
    </font>
    <font>
      <sz val="11"/>
      <color theme="1"/>
      <name val="Google Sans"/>
    </font>
    <font>
      <i/>
      <sz val="10"/>
      <color theme="1"/>
      <name val="Arial"/>
    </font>
    <font>
      <sz val="11"/>
      <color rgb="FF1F1F1F"/>
      <name val="Google Sans"/>
    </font>
    <font>
      <i/>
      <sz val="11"/>
      <color theme="1"/>
      <name val="Google Sans"/>
    </font>
    <font>
      <sz val="11"/>
      <color theme="0"/>
      <name val="Google Sans"/>
    </font>
    <font>
      <sz val="11"/>
      <color rgb="FFFF0000"/>
      <name val="Google Sans"/>
    </font>
    <font>
      <i/>
      <sz val="9"/>
      <color theme="1"/>
      <name val="Arial"/>
      <family val="2"/>
    </font>
    <font>
      <sz val="12"/>
      <color rgb="FFFF0000"/>
      <name val="Google Sans"/>
    </font>
    <font>
      <sz val="12"/>
      <color theme="1"/>
      <name val="Arial"/>
      <family val="2"/>
    </font>
  </fonts>
  <fills count="11">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993300"/>
        <bgColor rgb="FF993300"/>
      </patternFill>
    </fill>
    <fill>
      <patternFill patternType="solid">
        <fgColor rgb="FF6D9EEB"/>
        <bgColor rgb="FF6D9EEB"/>
      </patternFill>
    </fill>
    <fill>
      <patternFill patternType="solid">
        <fgColor rgb="FFC27BA0"/>
        <bgColor rgb="FFC27BA0"/>
      </patternFill>
    </fill>
    <fill>
      <patternFill patternType="solid">
        <fgColor rgb="FF00FF00"/>
        <bgColor rgb="FF00FF00"/>
      </patternFill>
    </fill>
    <fill>
      <patternFill patternType="solid">
        <fgColor rgb="FF6AA84F"/>
        <bgColor rgb="FF6AA84F"/>
      </patternFill>
    </fill>
  </fills>
  <borders count="7">
    <border>
      <left/>
      <right/>
      <top/>
      <bottom/>
      <diagonal/>
    </border>
    <border>
      <left/>
      <right/>
      <top/>
      <bottom/>
      <diagonal/>
    </border>
    <border>
      <left/>
      <right/>
      <top/>
      <bottom/>
      <diagonal/>
    </border>
    <border>
      <left/>
      <right/>
      <top/>
      <bottom style="medium">
        <color rgb="FF000000"/>
      </bottom>
      <diagonal/>
    </border>
    <border>
      <left/>
      <right/>
      <top/>
      <bottom style="double">
        <color rgb="FF000000"/>
      </bottom>
      <diagonal/>
    </border>
    <border>
      <left/>
      <right/>
      <top/>
      <bottom style="thin">
        <color rgb="FF000000"/>
      </bottom>
      <diagonal/>
    </border>
    <border>
      <left/>
      <right/>
      <top style="medium">
        <color rgb="FF000000"/>
      </top>
      <bottom style="double">
        <color rgb="FF000000"/>
      </bottom>
      <diagonal/>
    </border>
  </borders>
  <cellStyleXfs count="1">
    <xf numFmtId="0" fontId="0" fillId="0" borderId="0"/>
  </cellStyleXfs>
  <cellXfs count="60">
    <xf numFmtId="0" fontId="0" fillId="0" borderId="0" xfId="0"/>
    <xf numFmtId="0" fontId="1" fillId="0" borderId="0" xfId="0" applyFont="1"/>
    <xf numFmtId="0" fontId="2" fillId="0" borderId="0" xfId="0" applyFont="1" applyAlignment="1">
      <alignment horizontal="center"/>
    </xf>
    <xf numFmtId="0" fontId="1" fillId="0" borderId="0" xfId="0" applyFont="1" applyAlignment="1">
      <alignment horizontal="left"/>
    </xf>
    <xf numFmtId="0" fontId="3" fillId="0" borderId="0" xfId="0" applyFont="1" applyAlignment="1">
      <alignment vertical="center"/>
    </xf>
    <xf numFmtId="0" fontId="4" fillId="0" borderId="0" xfId="0" applyFont="1" applyAlignment="1">
      <alignment horizontal="center"/>
    </xf>
    <xf numFmtId="0" fontId="1" fillId="0" borderId="0" xfId="0" applyFont="1" applyAlignment="1">
      <alignment horizontal="center"/>
    </xf>
    <xf numFmtId="0" fontId="5" fillId="4" borderId="0" xfId="0" applyFont="1" applyFill="1"/>
    <xf numFmtId="0" fontId="1" fillId="4" borderId="0" xfId="0" applyFont="1" applyFill="1"/>
    <xf numFmtId="0" fontId="1" fillId="4" borderId="0" xfId="0" applyFont="1" applyFill="1" applyAlignment="1">
      <alignment horizontal="center"/>
    </xf>
    <xf numFmtId="0" fontId="6" fillId="0" borderId="0" xfId="0" applyFont="1" applyAlignment="1">
      <alignment horizontal="center"/>
    </xf>
    <xf numFmtId="0" fontId="1" fillId="3" borderId="1" xfId="0" applyFont="1" applyFill="1" applyBorder="1" applyAlignment="1">
      <alignment horizontal="center"/>
    </xf>
    <xf numFmtId="7" fontId="1" fillId="3" borderId="2" xfId="0" applyNumberFormat="1" applyFont="1" applyFill="1" applyBorder="1" applyAlignment="1">
      <alignment horizontal="center"/>
    </xf>
    <xf numFmtId="164" fontId="1" fillId="0" borderId="0" xfId="0" applyNumberFormat="1" applyFont="1"/>
    <xf numFmtId="0" fontId="6" fillId="0" borderId="0" xfId="0" applyFont="1"/>
    <xf numFmtId="0" fontId="7" fillId="0" borderId="0" xfId="0" applyFont="1"/>
    <xf numFmtId="0" fontId="8" fillId="2" borderId="0" xfId="0" applyFont="1" applyFill="1"/>
    <xf numFmtId="164" fontId="1" fillId="3" borderId="0" xfId="0" applyNumberFormat="1" applyFont="1" applyFill="1"/>
    <xf numFmtId="0" fontId="9" fillId="0" borderId="0" xfId="0" applyFont="1"/>
    <xf numFmtId="0" fontId="5" fillId="5" borderId="0" xfId="0" applyFont="1" applyFill="1"/>
    <xf numFmtId="0" fontId="1" fillId="5" borderId="0" xfId="0" applyFont="1" applyFill="1"/>
    <xf numFmtId="0" fontId="7" fillId="5" borderId="0" xfId="0" applyFont="1" applyFill="1" applyAlignment="1">
      <alignment horizontal="center"/>
    </xf>
    <xf numFmtId="9" fontId="10" fillId="6" borderId="1" xfId="0" applyNumberFormat="1" applyFont="1" applyFill="1" applyBorder="1" applyAlignment="1">
      <alignment horizontal="center"/>
    </xf>
    <xf numFmtId="10" fontId="1" fillId="0" borderId="0" xfId="0" applyNumberFormat="1" applyFont="1" applyAlignment="1">
      <alignment horizontal="right"/>
    </xf>
    <xf numFmtId="164" fontId="1" fillId="2" borderId="0" xfId="0" applyNumberFormat="1" applyFont="1" applyFill="1"/>
    <xf numFmtId="10" fontId="1" fillId="0" borderId="0" xfId="0" applyNumberFormat="1" applyFont="1"/>
    <xf numFmtId="10" fontId="6" fillId="0" borderId="0" xfId="0" applyNumberFormat="1" applyFont="1"/>
    <xf numFmtId="0" fontId="6" fillId="0" borderId="0" xfId="0" applyFont="1" applyAlignment="1">
      <alignment horizontal="left"/>
    </xf>
    <xf numFmtId="9" fontId="1" fillId="0" borderId="0" xfId="0" applyNumberFormat="1" applyFont="1"/>
    <xf numFmtId="165" fontId="1" fillId="0" borderId="0" xfId="0" applyNumberFormat="1" applyFont="1"/>
    <xf numFmtId="0" fontId="5" fillId="7" borderId="0" xfId="0" applyFont="1" applyFill="1"/>
    <xf numFmtId="0" fontId="6" fillId="7" borderId="0" xfId="0" applyFont="1" applyFill="1"/>
    <xf numFmtId="164" fontId="1" fillId="7" borderId="3" xfId="0" applyNumberFormat="1" applyFont="1" applyFill="1" applyBorder="1"/>
    <xf numFmtId="0" fontId="1" fillId="7" borderId="0" xfId="0" applyFont="1" applyFill="1"/>
    <xf numFmtId="164" fontId="1" fillId="0" borderId="4" xfId="0" applyNumberFormat="1" applyFont="1" applyBorder="1"/>
    <xf numFmtId="0" fontId="5" fillId="8" borderId="0" xfId="0" applyFont="1" applyFill="1"/>
    <xf numFmtId="0" fontId="6" fillId="8" borderId="0" xfId="0" applyFont="1" applyFill="1"/>
    <xf numFmtId="44" fontId="6" fillId="8" borderId="5" xfId="0" applyNumberFormat="1" applyFont="1" applyFill="1" applyBorder="1" applyAlignment="1">
      <alignment horizontal="center"/>
    </xf>
    <xf numFmtId="0" fontId="6" fillId="8" borderId="5" xfId="0" applyFont="1" applyFill="1" applyBorder="1" applyAlignment="1">
      <alignment horizontal="center"/>
    </xf>
    <xf numFmtId="0" fontId="1" fillId="8" borderId="0" xfId="0" applyFont="1" applyFill="1"/>
    <xf numFmtId="166" fontId="6" fillId="3" borderId="1" xfId="0" applyNumberFormat="1" applyFont="1" applyFill="1" applyBorder="1" applyAlignment="1">
      <alignment horizontal="center"/>
    </xf>
    <xf numFmtId="0" fontId="6" fillId="3" borderId="0" xfId="0" applyFont="1" applyFill="1" applyAlignment="1">
      <alignment horizontal="center"/>
    </xf>
    <xf numFmtId="166" fontId="6" fillId="0" borderId="0" xfId="0" applyNumberFormat="1" applyFont="1" applyAlignment="1">
      <alignment horizontal="left"/>
    </xf>
    <xf numFmtId="164" fontId="1" fillId="0" borderId="3" xfId="0" applyNumberFormat="1" applyFont="1" applyBorder="1"/>
    <xf numFmtId="10" fontId="6" fillId="0" borderId="0" xfId="0" applyNumberFormat="1" applyFont="1" applyAlignment="1">
      <alignment horizontal="center"/>
    </xf>
    <xf numFmtId="0" fontId="5" fillId="9" borderId="0" xfId="0" applyFont="1" applyFill="1"/>
    <xf numFmtId="0" fontId="6" fillId="9" borderId="0" xfId="0" applyFont="1" applyFill="1"/>
    <xf numFmtId="164" fontId="1" fillId="9" borderId="3" xfId="0" applyNumberFormat="1" applyFont="1" applyFill="1" applyBorder="1"/>
    <xf numFmtId="0" fontId="1" fillId="9" borderId="0" xfId="0" applyFont="1" applyFill="1"/>
    <xf numFmtId="164" fontId="1" fillId="0" borderId="6" xfId="0" applyNumberFormat="1" applyFont="1" applyBorder="1"/>
    <xf numFmtId="0" fontId="5" fillId="10" borderId="0" xfId="0" applyFont="1" applyFill="1"/>
    <xf numFmtId="0" fontId="6" fillId="10" borderId="0" xfId="0" applyFont="1" applyFill="1"/>
    <xf numFmtId="0" fontId="1" fillId="10" borderId="0" xfId="0" applyFont="1" applyFill="1"/>
    <xf numFmtId="164" fontId="1" fillId="3" borderId="4" xfId="0" applyNumberFormat="1" applyFont="1" applyFill="1" applyBorder="1"/>
    <xf numFmtId="8" fontId="1" fillId="0" borderId="0" xfId="0" applyNumberFormat="1" applyFont="1"/>
    <xf numFmtId="0" fontId="0" fillId="0" borderId="0" xfId="0"/>
    <xf numFmtId="0" fontId="6" fillId="0" borderId="0" xfId="0" applyFont="1" applyAlignment="1">
      <alignment horizontal="center"/>
    </xf>
    <xf numFmtId="0" fontId="12" fillId="0" borderId="2" xfId="0" applyFont="1" applyBorder="1" applyAlignment="1">
      <alignment horizontal="center" wrapText="1"/>
    </xf>
    <xf numFmtId="0" fontId="13" fillId="3" borderId="0" xfId="0" applyFont="1" applyFill="1" applyAlignment="1">
      <alignment horizontal="center"/>
    </xf>
    <xf numFmtId="0" fontId="14" fillId="0" borderId="0" xfId="0" applyFont="1"/>
  </cellXfs>
  <cellStyles count="1">
    <cellStyle name="Normal" xfId="0" builtinId="0"/>
  </cellStyles>
  <dxfs count="9">
    <dxf>
      <fill>
        <patternFill patternType="solid">
          <fgColor rgb="FFB7B7B7"/>
          <bgColor rgb="FFB7B7B7"/>
        </patternFill>
      </fill>
    </dxf>
    <dxf>
      <fill>
        <patternFill patternType="solid">
          <fgColor rgb="FFFFFFFF"/>
          <bgColor rgb="FFFFFFFF"/>
        </patternFill>
      </fill>
    </dxf>
    <dxf>
      <fill>
        <patternFill patternType="solid">
          <fgColor rgb="FFBDBDBD"/>
          <bgColor rgb="FFBDBDBD"/>
        </patternFill>
      </fill>
    </dxf>
    <dxf>
      <fill>
        <patternFill patternType="solid">
          <fgColor rgb="FFB7B7B7"/>
          <bgColor rgb="FFB7B7B7"/>
        </patternFill>
      </fill>
    </dxf>
    <dxf>
      <fill>
        <patternFill patternType="solid">
          <fgColor rgb="FFFFFFFF"/>
          <bgColor rgb="FFFFFFFF"/>
        </patternFill>
      </fill>
    </dxf>
    <dxf>
      <fill>
        <patternFill patternType="solid">
          <fgColor rgb="FFBDBDBD"/>
          <bgColor rgb="FFBDBDBD"/>
        </patternFill>
      </fill>
    </dxf>
    <dxf>
      <fill>
        <patternFill patternType="solid">
          <fgColor rgb="FFB7B7B7"/>
          <bgColor rgb="FFB7B7B7"/>
        </patternFill>
      </fill>
    </dxf>
    <dxf>
      <fill>
        <patternFill patternType="solid">
          <fgColor rgb="FFFFFFFF"/>
          <bgColor rgb="FFFFFFFF"/>
        </patternFill>
      </fill>
    </dxf>
    <dxf>
      <fill>
        <patternFill patternType="solid">
          <fgColor rgb="FFBDBDBD"/>
          <bgColor rgb="FFBDBDBD"/>
        </patternFill>
      </fill>
    </dxf>
  </dxfs>
  <tableStyles count="3">
    <tableStyle name="Proforma Old-style" pivot="0" count="3" xr9:uid="{00000000-0011-0000-FFFF-FFFF00000000}">
      <tableStyleElement type="headerRow" dxfId="8"/>
      <tableStyleElement type="firstRowStripe" dxfId="7"/>
      <tableStyleElement type="secondRowStripe" dxfId="6"/>
    </tableStyle>
    <tableStyle name="Proforma Old-style 2" pivot="0" count="3" xr9:uid="{00000000-0011-0000-FFFF-FFFF01000000}">
      <tableStyleElement type="headerRow" dxfId="5"/>
      <tableStyleElement type="firstRowStripe" dxfId="4"/>
      <tableStyleElement type="secondRowStripe" dxfId="3"/>
    </tableStyle>
    <tableStyle name="Proforma Old-style 3" pivot="0" count="3" xr9:uid="{00000000-0011-0000-FFFF-FFFF02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7" Type="http://customschemas.google.com/relationships/workbookmetadata" Target="metadata"/><Relationship Id="rId12" Type="http://schemas.openxmlformats.org/officeDocument/2006/relationships/customXml" Target="../customXml/item1.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83820</xdr:colOff>
      <xdr:row>0</xdr:row>
      <xdr:rowOff>114300</xdr:rowOff>
    </xdr:from>
    <xdr:to>
      <xdr:col>4</xdr:col>
      <xdr:colOff>289560</xdr:colOff>
      <xdr:row>5</xdr:row>
      <xdr:rowOff>161040</xdr:rowOff>
    </xdr:to>
    <xdr:pic>
      <xdr:nvPicPr>
        <xdr:cNvPr id="4" name="Picture 3">
          <a:extLst>
            <a:ext uri="{FF2B5EF4-FFF2-40B4-BE49-F238E27FC236}">
              <a16:creationId xmlns:a16="http://schemas.microsoft.com/office/drawing/2014/main" id="{EEF95105-2B68-D366-7453-AB561C5D25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 y="114300"/>
          <a:ext cx="2773680" cy="91542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H13:J28" headerRowCount="0">
  <tableColumns count="3">
    <tableColumn id="1" xr3:uid="{00000000-0010-0000-0000-000001000000}" name="Column1"/>
    <tableColumn id="2" xr3:uid="{00000000-0010-0000-0000-000002000000}" name="Column2"/>
    <tableColumn id="3" xr3:uid="{00000000-0010-0000-0000-000003000000}" name="Column3"/>
  </tableColumns>
  <tableStyleInfo name="Proforma Old-style" showFirstColumn="1" showLastColumn="1" showRowStripes="1" showColumnStripes="0"/>
  <extLst>
    <ext uri="GoogleSheetsCustomDataVersion1">
      <go:sheetsCustomData xmlns:go="http://customooxmlschemas.google.com/" headerRowCount="1"/>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H31:J42" headerRowCount="0">
  <tableColumns count="3">
    <tableColumn id="1" xr3:uid="{00000000-0010-0000-0200-000001000000}" name="Column1"/>
    <tableColumn id="2" xr3:uid="{00000000-0010-0000-0200-000002000000}" name="Column2"/>
    <tableColumn id="3" xr3:uid="{00000000-0010-0000-0200-000003000000}" name="Column3"/>
  </tableColumns>
  <tableStyleInfo name="Proforma Old-style 3"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5"/>
  <sheetViews>
    <sheetView tabSelected="1" workbookViewId="0">
      <selection activeCell="T15" sqref="T15"/>
    </sheetView>
  </sheetViews>
  <sheetFormatPr defaultColWidth="12.5546875" defaultRowHeight="15" customHeight="1"/>
  <cols>
    <col min="1" max="2" width="9.109375" customWidth="1"/>
    <col min="3" max="3" width="10.109375" customWidth="1"/>
    <col min="4" max="6" width="9.109375" customWidth="1"/>
    <col min="7" max="7" width="9.6640625" customWidth="1"/>
    <col min="8" max="8" width="11.44140625" customWidth="1"/>
    <col min="9" max="9" width="11.109375" customWidth="1"/>
    <col min="10" max="10" width="11.5546875" customWidth="1"/>
    <col min="11" max="11" width="9.109375" customWidth="1"/>
    <col min="12" max="12" width="10.33203125" customWidth="1"/>
    <col min="13" max="26" width="8" customWidth="1"/>
  </cols>
  <sheetData>
    <row r="1" spans="1:26" ht="12.75" customHeight="1">
      <c r="A1" s="1"/>
      <c r="B1" s="1"/>
      <c r="C1" s="1"/>
      <c r="D1" s="1"/>
      <c r="E1" s="1"/>
      <c r="F1" s="1"/>
      <c r="G1" s="1"/>
      <c r="H1" s="1"/>
      <c r="I1" s="1"/>
      <c r="J1" s="1"/>
      <c r="K1" s="1"/>
      <c r="L1" s="1"/>
      <c r="M1" s="1"/>
      <c r="N1" s="1"/>
      <c r="O1" s="1"/>
      <c r="P1" s="1"/>
      <c r="Q1" s="1"/>
      <c r="R1" s="1"/>
      <c r="S1" s="1"/>
      <c r="T1" s="1"/>
      <c r="U1" s="1"/>
      <c r="V1" s="1"/>
      <c r="W1" s="1"/>
      <c r="X1" s="1"/>
      <c r="Y1" s="1"/>
      <c r="Z1" s="1"/>
    </row>
    <row r="2" spans="1:26" ht="12.75" customHeight="1">
      <c r="A2" s="1"/>
      <c r="B2" s="1"/>
      <c r="C2" s="1"/>
      <c r="D2" s="1"/>
      <c r="E2" s="1"/>
      <c r="F2" s="1"/>
      <c r="G2" s="1"/>
      <c r="H2" s="1"/>
      <c r="I2" s="1"/>
      <c r="J2" s="1"/>
      <c r="K2" s="1"/>
      <c r="L2" s="1"/>
      <c r="M2" s="1"/>
      <c r="N2" s="1"/>
      <c r="O2" s="1"/>
      <c r="P2" s="1"/>
      <c r="Q2" s="1"/>
      <c r="R2" s="1"/>
      <c r="S2" s="1"/>
      <c r="T2" s="1"/>
      <c r="U2" s="1"/>
      <c r="V2" s="1"/>
      <c r="W2" s="1"/>
      <c r="X2" s="1"/>
      <c r="Y2" s="1"/>
      <c r="Z2" s="1"/>
    </row>
    <row r="3" spans="1:26" ht="12.75" customHeight="1">
      <c r="A3" s="1"/>
      <c r="B3" s="1"/>
      <c r="C3" s="1"/>
      <c r="D3" s="1"/>
      <c r="E3" s="1"/>
      <c r="F3" s="1"/>
      <c r="G3" s="58" t="s">
        <v>0</v>
      </c>
      <c r="H3" s="58"/>
      <c r="I3" s="58"/>
      <c r="J3" s="58"/>
      <c r="K3" s="59"/>
      <c r="L3" s="1"/>
      <c r="M3" s="1"/>
      <c r="N3" s="1"/>
      <c r="O3" s="1"/>
      <c r="P3" s="1"/>
      <c r="Q3" s="1"/>
      <c r="R3" s="1"/>
      <c r="S3" s="1"/>
      <c r="T3" s="1"/>
      <c r="U3" s="1"/>
      <c r="V3" s="1"/>
      <c r="W3" s="1"/>
      <c r="X3" s="1"/>
      <c r="Y3" s="1"/>
      <c r="Z3" s="1"/>
    </row>
    <row r="4" spans="1:26" ht="12.75" customHeight="1">
      <c r="A4" s="1"/>
      <c r="B4" s="1"/>
      <c r="C4" s="1"/>
      <c r="D4" s="1"/>
      <c r="E4" s="1"/>
      <c r="F4" s="1"/>
      <c r="G4" s="58" t="s">
        <v>1</v>
      </c>
      <c r="H4" s="58"/>
      <c r="I4" s="58"/>
      <c r="J4" s="58"/>
      <c r="K4" s="58"/>
      <c r="L4" s="1"/>
      <c r="M4" s="1"/>
      <c r="N4" s="1"/>
      <c r="O4" s="1"/>
      <c r="P4" s="1"/>
      <c r="Q4" s="1"/>
      <c r="R4" s="1"/>
      <c r="S4" s="1"/>
      <c r="T4" s="1"/>
      <c r="U4" s="1"/>
      <c r="V4" s="1"/>
      <c r="W4" s="1"/>
      <c r="X4" s="1"/>
      <c r="Y4" s="1"/>
      <c r="Z4" s="1"/>
    </row>
    <row r="5" spans="1:26" ht="18" customHeight="1">
      <c r="A5" s="2"/>
      <c r="B5" s="1"/>
      <c r="C5" s="1"/>
      <c r="D5" s="1"/>
      <c r="E5" s="1"/>
      <c r="F5" s="1"/>
      <c r="G5" s="3"/>
      <c r="H5" s="1"/>
      <c r="I5" s="1"/>
      <c r="J5" s="4"/>
      <c r="K5" s="1"/>
      <c r="L5" s="1"/>
      <c r="M5" s="1"/>
      <c r="N5" s="1"/>
      <c r="O5" s="1"/>
      <c r="P5" s="1"/>
      <c r="Q5" s="1"/>
      <c r="R5" s="1"/>
      <c r="S5" s="1"/>
      <c r="T5" s="1"/>
      <c r="U5" s="1"/>
      <c r="V5" s="1"/>
      <c r="W5" s="1"/>
      <c r="X5" s="1"/>
      <c r="Y5" s="1"/>
      <c r="Z5" s="1"/>
    </row>
    <row r="6" spans="1:26" ht="15" customHeight="1">
      <c r="A6" s="1"/>
      <c r="B6" s="1"/>
      <c r="C6" s="1"/>
      <c r="D6" s="1"/>
      <c r="E6" s="1"/>
      <c r="F6" s="57" t="s">
        <v>45</v>
      </c>
      <c r="G6" s="57"/>
      <c r="H6" s="57"/>
      <c r="I6" s="57"/>
      <c r="J6" s="57"/>
      <c r="K6" s="57"/>
      <c r="L6" s="57"/>
      <c r="M6" s="1"/>
      <c r="N6" s="1"/>
      <c r="O6" s="1"/>
      <c r="P6" s="1"/>
      <c r="Q6" s="1"/>
      <c r="R6" s="1"/>
      <c r="S6" s="1"/>
      <c r="T6" s="1"/>
      <c r="U6" s="1"/>
      <c r="V6" s="1"/>
      <c r="W6" s="1"/>
      <c r="X6" s="1"/>
      <c r="Y6" s="1"/>
      <c r="Z6" s="1"/>
    </row>
    <row r="7" spans="1:26" ht="12.75" customHeight="1">
      <c r="A7" s="1"/>
      <c r="B7" s="1"/>
      <c r="C7" s="1"/>
      <c r="D7" s="1"/>
      <c r="E7" s="1"/>
      <c r="F7" s="57"/>
      <c r="G7" s="57"/>
      <c r="H7" s="57"/>
      <c r="I7" s="57"/>
      <c r="J7" s="57"/>
      <c r="K7" s="57"/>
      <c r="L7" s="57"/>
      <c r="M7" s="1"/>
      <c r="N7" s="1"/>
      <c r="O7" s="1"/>
      <c r="P7" s="1"/>
      <c r="Q7" s="1"/>
      <c r="R7" s="1"/>
      <c r="S7" s="1"/>
      <c r="T7" s="1"/>
      <c r="U7" s="1"/>
      <c r="V7" s="1"/>
      <c r="W7" s="1"/>
      <c r="X7" s="1"/>
      <c r="Y7" s="1"/>
      <c r="Z7" s="1"/>
    </row>
    <row r="8" spans="1:26" ht="12.75" customHeight="1">
      <c r="A8" s="1"/>
      <c r="B8" s="1"/>
      <c r="C8" s="1"/>
      <c r="D8" s="1"/>
      <c r="E8" s="1"/>
      <c r="F8" s="57"/>
      <c r="G8" s="57"/>
      <c r="H8" s="57"/>
      <c r="I8" s="57"/>
      <c r="J8" s="57"/>
      <c r="K8" s="57"/>
      <c r="L8" s="57"/>
      <c r="M8" s="1"/>
      <c r="N8" s="1"/>
      <c r="O8" s="1"/>
      <c r="P8" s="1"/>
      <c r="Q8" s="1"/>
      <c r="R8" s="1"/>
      <c r="S8" s="1"/>
      <c r="T8" s="1"/>
      <c r="U8" s="1"/>
      <c r="V8" s="1"/>
      <c r="W8" s="1"/>
      <c r="X8" s="1"/>
      <c r="Y8" s="1"/>
      <c r="Z8" s="1"/>
    </row>
    <row r="9" spans="1:26" ht="14.25" customHeight="1">
      <c r="A9" s="1"/>
      <c r="B9" s="1"/>
      <c r="C9" s="1"/>
      <c r="D9" s="1"/>
      <c r="E9" s="1"/>
      <c r="F9" s="1"/>
      <c r="G9" s="1"/>
      <c r="H9" s="5"/>
      <c r="I9" s="1"/>
      <c r="J9" s="1"/>
      <c r="K9" s="1"/>
      <c r="L9" s="1"/>
      <c r="M9" s="1"/>
      <c r="N9" s="1"/>
      <c r="O9" s="1"/>
      <c r="P9" s="1"/>
      <c r="Q9" s="1"/>
      <c r="R9" s="1"/>
      <c r="S9" s="1"/>
      <c r="T9" s="1"/>
      <c r="U9" s="1"/>
      <c r="V9" s="1"/>
      <c r="W9" s="1"/>
      <c r="X9" s="1"/>
      <c r="Y9" s="1"/>
      <c r="Z9" s="1"/>
    </row>
    <row r="10" spans="1:26" ht="12.75" customHeight="1">
      <c r="A10" s="1"/>
      <c r="B10" s="1"/>
      <c r="C10" s="1"/>
      <c r="D10" s="1"/>
      <c r="E10" s="1"/>
      <c r="F10" s="6"/>
      <c r="G10" s="1"/>
      <c r="H10" s="6" t="s">
        <v>2</v>
      </c>
      <c r="I10" s="6" t="s">
        <v>2</v>
      </c>
      <c r="J10" s="6" t="s">
        <v>2</v>
      </c>
      <c r="K10" s="1"/>
      <c r="L10" s="1"/>
      <c r="M10" s="1"/>
      <c r="N10" s="1"/>
      <c r="O10" s="1"/>
      <c r="P10" s="1"/>
      <c r="Q10" s="1"/>
      <c r="R10" s="1"/>
      <c r="S10" s="1"/>
      <c r="T10" s="1"/>
      <c r="U10" s="1"/>
      <c r="V10" s="1"/>
      <c r="W10" s="1"/>
      <c r="X10" s="1"/>
      <c r="Y10" s="1"/>
      <c r="Z10" s="1"/>
    </row>
    <row r="11" spans="1:26" ht="12.75" customHeight="1">
      <c r="A11" s="1"/>
      <c r="B11" s="1"/>
      <c r="C11" s="1"/>
      <c r="D11" s="1"/>
      <c r="E11" s="1"/>
      <c r="F11" s="6" t="s">
        <v>3</v>
      </c>
      <c r="G11" s="6" t="s">
        <v>4</v>
      </c>
      <c r="H11" s="6">
        <v>3.5</v>
      </c>
      <c r="I11" s="6">
        <v>4</v>
      </c>
      <c r="J11" s="6">
        <v>5</v>
      </c>
      <c r="K11" s="1"/>
      <c r="L11" s="1"/>
      <c r="M11" s="1"/>
      <c r="N11" s="1"/>
      <c r="O11" s="1"/>
      <c r="P11" s="1"/>
      <c r="Q11" s="1"/>
      <c r="R11" s="1"/>
      <c r="S11" s="1"/>
      <c r="T11" s="1"/>
      <c r="U11" s="1"/>
      <c r="V11" s="1"/>
      <c r="W11" s="1"/>
      <c r="X11" s="1"/>
      <c r="Y11" s="1"/>
      <c r="Z11" s="1"/>
    </row>
    <row r="12" spans="1:26" ht="12.75" customHeight="1">
      <c r="A12" s="7" t="s">
        <v>5</v>
      </c>
      <c r="B12" s="8"/>
      <c r="C12" s="8"/>
      <c r="D12" s="8"/>
      <c r="E12" s="8"/>
      <c r="F12" s="9"/>
      <c r="G12" s="9"/>
      <c r="H12" s="8"/>
      <c r="I12" s="8"/>
      <c r="J12" s="8"/>
      <c r="K12" s="8"/>
      <c r="L12" s="1"/>
      <c r="M12" s="1"/>
      <c r="N12" s="1"/>
      <c r="O12" s="1"/>
      <c r="P12" s="1"/>
      <c r="Q12" s="1"/>
      <c r="R12" s="1"/>
      <c r="S12" s="1"/>
      <c r="T12" s="1"/>
      <c r="U12" s="1"/>
      <c r="V12" s="1"/>
      <c r="W12" s="1"/>
      <c r="X12" s="1"/>
      <c r="Y12" s="1"/>
      <c r="Z12" s="1"/>
    </row>
    <row r="13" spans="1:26" ht="12.75" customHeight="1">
      <c r="A13" s="1"/>
      <c r="B13" s="56" t="s">
        <v>6</v>
      </c>
      <c r="C13" s="55"/>
      <c r="D13" s="55"/>
      <c r="E13" s="1"/>
      <c r="F13" s="11">
        <v>12</v>
      </c>
      <c r="G13" s="12">
        <v>4.75</v>
      </c>
      <c r="H13" s="13">
        <f t="shared" ref="H13:H17" si="0">SUM($F13*$G13*30.416666*$H$11)</f>
        <v>6068.1248669999995</v>
      </c>
      <c r="I13" s="13">
        <f t="shared" ref="I13:I17" si="1">SUM($F13*$G13*30.41666*$I$11)</f>
        <v>6934.9984800000002</v>
      </c>
      <c r="J13" s="13">
        <f t="shared" ref="J13:J17" si="2">SUM($F13*$G13*30.41666*$J$11)</f>
        <v>8668.7481000000007</v>
      </c>
      <c r="K13" s="1"/>
      <c r="L13" s="1"/>
      <c r="M13" s="1"/>
      <c r="N13" s="1"/>
      <c r="O13" s="1"/>
      <c r="P13" s="1"/>
      <c r="Q13" s="1"/>
      <c r="R13" s="1"/>
      <c r="S13" s="1"/>
      <c r="T13" s="1"/>
      <c r="U13" s="1"/>
      <c r="V13" s="1"/>
      <c r="W13" s="1"/>
      <c r="X13" s="1"/>
      <c r="Y13" s="1"/>
      <c r="Z13" s="1"/>
    </row>
    <row r="14" spans="1:26" ht="12.75" customHeight="1">
      <c r="A14" s="1"/>
      <c r="B14" s="56" t="s">
        <v>7</v>
      </c>
      <c r="C14" s="55"/>
      <c r="D14" s="55"/>
      <c r="E14" s="1"/>
      <c r="F14" s="11">
        <v>12</v>
      </c>
      <c r="G14" s="12">
        <v>6.25</v>
      </c>
      <c r="H14" s="13">
        <f t="shared" si="0"/>
        <v>7984.3748249999999</v>
      </c>
      <c r="I14" s="13">
        <f t="shared" si="1"/>
        <v>9124.9979999999996</v>
      </c>
      <c r="J14" s="13">
        <f t="shared" si="2"/>
        <v>11406.247499999999</v>
      </c>
      <c r="K14" s="1"/>
      <c r="L14" s="1"/>
      <c r="M14" s="1"/>
      <c r="N14" s="1"/>
      <c r="O14" s="1"/>
      <c r="P14" s="1"/>
      <c r="Q14" s="1"/>
      <c r="R14" s="1"/>
      <c r="S14" s="1"/>
      <c r="T14" s="1"/>
      <c r="U14" s="1"/>
      <c r="V14" s="1"/>
      <c r="W14" s="1"/>
      <c r="X14" s="1"/>
      <c r="Y14" s="1"/>
      <c r="Z14" s="1"/>
    </row>
    <row r="15" spans="1:26" ht="12.75" customHeight="1">
      <c r="A15" s="1"/>
      <c r="B15" s="56" t="s">
        <v>8</v>
      </c>
      <c r="C15" s="55"/>
      <c r="D15" s="55"/>
      <c r="E15" s="1"/>
      <c r="F15" s="11">
        <v>12</v>
      </c>
      <c r="G15" s="12">
        <v>8.25</v>
      </c>
      <c r="H15" s="13">
        <f t="shared" si="0"/>
        <v>10539.374769</v>
      </c>
      <c r="I15" s="13">
        <f t="shared" si="1"/>
        <v>12044.997359999999</v>
      </c>
      <c r="J15" s="13">
        <f t="shared" si="2"/>
        <v>15056.2467</v>
      </c>
      <c r="K15" s="1"/>
      <c r="L15" s="1"/>
      <c r="M15" s="1"/>
      <c r="N15" s="1"/>
      <c r="O15" s="1"/>
      <c r="P15" s="1"/>
      <c r="Q15" s="1"/>
      <c r="R15" s="1"/>
      <c r="S15" s="1"/>
      <c r="T15" s="1"/>
      <c r="U15" s="1"/>
      <c r="V15" s="1"/>
      <c r="W15" s="1"/>
      <c r="X15" s="1"/>
      <c r="Y15" s="1"/>
      <c r="Z15" s="1"/>
    </row>
    <row r="16" spans="1:26" ht="12.75" customHeight="1">
      <c r="A16" s="1"/>
      <c r="B16" s="56" t="s">
        <v>9</v>
      </c>
      <c r="C16" s="55"/>
      <c r="D16" s="55"/>
      <c r="E16" s="1"/>
      <c r="F16" s="11">
        <v>8</v>
      </c>
      <c r="G16" s="12">
        <v>11.25</v>
      </c>
      <c r="H16" s="13">
        <f t="shared" si="0"/>
        <v>9581.2497899999998</v>
      </c>
      <c r="I16" s="13">
        <f t="shared" si="1"/>
        <v>10949.997600000001</v>
      </c>
      <c r="J16" s="13">
        <f t="shared" si="2"/>
        <v>13687.497000000001</v>
      </c>
      <c r="K16" s="1"/>
      <c r="L16" s="1"/>
      <c r="M16" s="1"/>
      <c r="N16" s="1"/>
      <c r="O16" s="1"/>
      <c r="P16" s="1"/>
      <c r="Q16" s="1"/>
      <c r="R16" s="1"/>
      <c r="S16" s="1"/>
      <c r="T16" s="1"/>
      <c r="U16" s="1"/>
      <c r="V16" s="1"/>
      <c r="W16" s="1"/>
      <c r="X16" s="1"/>
      <c r="Y16" s="1"/>
      <c r="Z16" s="1"/>
    </row>
    <row r="17" spans="1:26" ht="12.75" customHeight="1">
      <c r="A17" s="1"/>
      <c r="B17" s="56" t="s">
        <v>10</v>
      </c>
      <c r="C17" s="55"/>
      <c r="D17" s="55"/>
      <c r="E17" s="1"/>
      <c r="F17" s="11">
        <v>4</v>
      </c>
      <c r="G17" s="12">
        <v>22</v>
      </c>
      <c r="H17" s="13">
        <f t="shared" si="0"/>
        <v>9368.3331280000002</v>
      </c>
      <c r="I17" s="13">
        <f t="shared" si="1"/>
        <v>10706.66432</v>
      </c>
      <c r="J17" s="13">
        <f t="shared" si="2"/>
        <v>13383.330399999999</v>
      </c>
      <c r="K17" s="1"/>
      <c r="L17" s="1"/>
      <c r="M17" s="1"/>
      <c r="N17" s="1"/>
      <c r="O17" s="1"/>
      <c r="P17" s="1"/>
      <c r="Q17" s="1"/>
      <c r="R17" s="1"/>
      <c r="S17" s="1"/>
      <c r="T17" s="1"/>
      <c r="U17" s="1"/>
      <c r="V17" s="1"/>
      <c r="W17" s="1"/>
      <c r="X17" s="1"/>
      <c r="Y17" s="1"/>
      <c r="Z17" s="1"/>
    </row>
    <row r="18" spans="1:26" ht="12.7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c r="A19" s="1"/>
      <c r="B19" s="14" t="s">
        <v>11</v>
      </c>
      <c r="C19" s="14"/>
      <c r="D19" s="14"/>
      <c r="E19" s="1"/>
      <c r="F19" s="1"/>
      <c r="G19" s="1"/>
      <c r="H19" s="13">
        <f t="shared" ref="H19:J19" si="3">SUM(H13:H18)</f>
        <v>43541.457378999999</v>
      </c>
      <c r="I19" s="13">
        <f t="shared" si="3"/>
        <v>49761.655759999994</v>
      </c>
      <c r="J19" s="13">
        <f t="shared" si="3"/>
        <v>62202.0697</v>
      </c>
      <c r="K19" s="1"/>
      <c r="L19" s="1"/>
      <c r="M19" s="1"/>
      <c r="N19" s="1"/>
      <c r="O19" s="1"/>
      <c r="P19" s="1"/>
      <c r="Q19" s="1"/>
      <c r="R19" s="1"/>
      <c r="S19" s="1"/>
      <c r="T19" s="1"/>
      <c r="U19" s="1"/>
      <c r="V19" s="1"/>
      <c r="W19" s="1"/>
      <c r="X19" s="1"/>
      <c r="Y19" s="1"/>
      <c r="Z19" s="1"/>
    </row>
    <row r="20" spans="1:26" ht="13.5" customHeight="1">
      <c r="A20" s="1"/>
      <c r="B20" s="14" t="s">
        <v>12</v>
      </c>
      <c r="C20" s="14"/>
      <c r="D20" s="14"/>
      <c r="E20" s="1"/>
      <c r="F20" s="1"/>
      <c r="G20" s="1"/>
      <c r="H20" s="13">
        <f t="shared" ref="H20:J20" si="4">H19*0.2</f>
        <v>8708.2914758000006</v>
      </c>
      <c r="I20" s="13">
        <f t="shared" si="4"/>
        <v>9952.3311519999988</v>
      </c>
      <c r="J20" s="13">
        <f t="shared" si="4"/>
        <v>12440.41394</v>
      </c>
      <c r="K20" s="1"/>
      <c r="L20" s="1"/>
      <c r="M20" s="1"/>
      <c r="N20" s="1"/>
      <c r="O20" s="1"/>
      <c r="P20" s="1"/>
      <c r="Q20" s="1"/>
      <c r="R20" s="1"/>
      <c r="S20" s="1"/>
      <c r="T20" s="1"/>
      <c r="U20" s="1"/>
      <c r="V20" s="1"/>
      <c r="W20" s="1"/>
      <c r="X20" s="1"/>
      <c r="Y20" s="1"/>
      <c r="Z20" s="1"/>
    </row>
    <row r="21" spans="1:26" ht="13.5" customHeight="1">
      <c r="A21" s="1"/>
      <c r="B21" s="14" t="s">
        <v>13</v>
      </c>
      <c r="C21" s="14"/>
      <c r="D21" s="14"/>
      <c r="E21" s="1"/>
      <c r="F21" s="1"/>
      <c r="G21" s="1"/>
      <c r="H21" s="13">
        <f t="shared" ref="H21:J21" si="5">SUM(H19:H20)</f>
        <v>52249.748854799996</v>
      </c>
      <c r="I21" s="13">
        <f t="shared" si="5"/>
        <v>59713.986911999993</v>
      </c>
      <c r="J21" s="13">
        <f t="shared" si="5"/>
        <v>74642.483640000006</v>
      </c>
      <c r="K21" s="1"/>
      <c r="L21" s="1"/>
      <c r="M21" s="1"/>
      <c r="N21" s="1"/>
      <c r="O21" s="1"/>
      <c r="P21" s="1"/>
      <c r="Q21" s="1"/>
      <c r="R21" s="1"/>
      <c r="S21" s="1"/>
      <c r="T21" s="1"/>
      <c r="U21" s="1"/>
      <c r="V21" s="1"/>
      <c r="W21" s="1"/>
      <c r="X21" s="1"/>
      <c r="Y21" s="1"/>
      <c r="Z21" s="1"/>
    </row>
    <row r="22" spans="1:26" ht="13.5" customHeight="1">
      <c r="A22" s="15"/>
      <c r="B22" s="16" t="s">
        <v>14</v>
      </c>
      <c r="C22" s="14"/>
      <c r="D22" s="14"/>
      <c r="E22" s="1"/>
      <c r="F22" s="1"/>
      <c r="G22" s="1"/>
      <c r="H22" s="13">
        <f t="shared" ref="H22:J22" si="6">H21/4.3</f>
        <v>12151.104384837208</v>
      </c>
      <c r="I22" s="13">
        <f t="shared" si="6"/>
        <v>13886.973700465116</v>
      </c>
      <c r="J22" s="13">
        <f t="shared" si="6"/>
        <v>17358.717125581399</v>
      </c>
      <c r="K22" s="1"/>
      <c r="L22" s="1"/>
      <c r="M22" s="1"/>
      <c r="N22" s="1"/>
      <c r="O22" s="1"/>
      <c r="P22" s="1"/>
      <c r="Q22" s="1"/>
      <c r="R22" s="1"/>
      <c r="S22" s="1"/>
      <c r="T22" s="1"/>
      <c r="U22" s="1"/>
      <c r="V22" s="1"/>
      <c r="W22" s="1"/>
      <c r="X22" s="1"/>
      <c r="Y22" s="1"/>
      <c r="Z22" s="1"/>
    </row>
    <row r="23" spans="1:26" ht="12.75" customHeight="1">
      <c r="A23" s="15"/>
      <c r="B23" s="1"/>
      <c r="C23" s="1"/>
      <c r="D23" s="1"/>
      <c r="E23" s="1"/>
      <c r="F23" s="1"/>
      <c r="G23" s="1"/>
      <c r="H23" s="13"/>
      <c r="I23" s="13"/>
      <c r="J23" s="13"/>
      <c r="K23" s="1"/>
      <c r="L23" s="1"/>
      <c r="M23" s="1"/>
      <c r="N23" s="1"/>
      <c r="O23" s="1"/>
      <c r="P23" s="1"/>
      <c r="Q23" s="1"/>
      <c r="R23" s="1"/>
      <c r="S23" s="1"/>
      <c r="T23" s="1"/>
      <c r="U23" s="1"/>
      <c r="V23" s="1"/>
      <c r="W23" s="1"/>
      <c r="X23" s="1"/>
      <c r="Y23" s="1"/>
      <c r="Z23" s="1"/>
    </row>
    <row r="24" spans="1:26" ht="12.75" customHeight="1">
      <c r="A24" s="1"/>
      <c r="B24" s="14" t="s">
        <v>15</v>
      </c>
      <c r="C24" s="1"/>
      <c r="D24" s="1"/>
      <c r="E24" s="1"/>
      <c r="F24" s="1"/>
      <c r="G24" s="1"/>
      <c r="H24" s="17">
        <v>5000</v>
      </c>
      <c r="I24" s="17">
        <v>7500</v>
      </c>
      <c r="J24" s="17">
        <v>10000</v>
      </c>
      <c r="K24" s="1"/>
      <c r="L24" s="1"/>
      <c r="M24" s="1"/>
      <c r="N24" s="1"/>
      <c r="O24" s="1"/>
      <c r="P24" s="1"/>
      <c r="Q24" s="1"/>
      <c r="R24" s="1"/>
      <c r="S24" s="1"/>
      <c r="T24" s="1"/>
      <c r="U24" s="1"/>
      <c r="V24" s="1"/>
      <c r="W24" s="1"/>
      <c r="X24" s="1"/>
      <c r="Y24" s="1"/>
      <c r="Z24" s="1"/>
    </row>
    <row r="25" spans="1:26" ht="12.75" customHeight="1">
      <c r="A25" s="1"/>
      <c r="B25" s="14" t="s">
        <v>16</v>
      </c>
      <c r="C25" s="14"/>
      <c r="D25" s="14"/>
      <c r="E25" s="1"/>
      <c r="F25" s="1"/>
      <c r="G25" s="1"/>
      <c r="H25" s="13">
        <f t="shared" ref="H25:J25" si="7">H21*0.05</f>
        <v>2612.48744274</v>
      </c>
      <c r="I25" s="13">
        <f t="shared" si="7"/>
        <v>2985.6993456</v>
      </c>
      <c r="J25" s="13">
        <f t="shared" si="7"/>
        <v>3732.1241820000005</v>
      </c>
      <c r="K25" s="1"/>
      <c r="L25" s="1" t="s">
        <v>17</v>
      </c>
      <c r="M25" s="1"/>
      <c r="N25" s="1"/>
      <c r="O25" s="1"/>
      <c r="P25" s="1"/>
      <c r="Q25" s="1"/>
      <c r="R25" s="1"/>
      <c r="S25" s="1"/>
      <c r="T25" s="1"/>
      <c r="U25" s="1"/>
      <c r="V25" s="1"/>
      <c r="W25" s="1"/>
      <c r="X25" s="1"/>
      <c r="Y25" s="1"/>
      <c r="Z25" s="1"/>
    </row>
    <row r="26" spans="1:26" ht="12.75" customHeight="1">
      <c r="A26" s="1"/>
      <c r="B26" s="1"/>
      <c r="C26" s="1"/>
      <c r="D26" s="1"/>
      <c r="E26" s="1"/>
      <c r="F26" s="1"/>
      <c r="G26" s="1"/>
      <c r="H26" s="13"/>
      <c r="I26" s="13"/>
      <c r="J26" s="13"/>
      <c r="K26" s="1"/>
      <c r="L26" s="1"/>
      <c r="M26" s="1"/>
      <c r="N26" s="1"/>
      <c r="O26" s="1"/>
      <c r="P26" s="1"/>
      <c r="Q26" s="1"/>
      <c r="R26" s="1"/>
      <c r="S26" s="1"/>
      <c r="T26" s="1"/>
      <c r="U26" s="1"/>
      <c r="V26" s="1"/>
      <c r="W26" s="1"/>
      <c r="X26" s="1"/>
      <c r="Y26" s="1"/>
      <c r="Z26" s="1"/>
    </row>
    <row r="27" spans="1:26" ht="12.75" customHeight="1">
      <c r="A27" s="18" t="s">
        <v>18</v>
      </c>
      <c r="B27" s="14"/>
      <c r="C27" s="14"/>
      <c r="D27" s="1"/>
      <c r="E27" s="1"/>
      <c r="F27" s="1"/>
      <c r="G27" s="1"/>
      <c r="H27" s="13">
        <f t="shared" ref="H27:J27" si="8">SUM(H24:H26)+H21</f>
        <v>59862.236297539996</v>
      </c>
      <c r="I27" s="13">
        <f t="shared" si="8"/>
        <v>70199.686257599998</v>
      </c>
      <c r="J27" s="13">
        <f t="shared" si="8"/>
        <v>88374.607822000005</v>
      </c>
      <c r="K27" s="1"/>
      <c r="L27" s="1"/>
      <c r="M27" s="1"/>
      <c r="N27" s="1"/>
      <c r="O27" s="1"/>
      <c r="P27" s="1"/>
      <c r="Q27" s="1"/>
      <c r="R27" s="1"/>
      <c r="S27" s="1"/>
      <c r="T27" s="1"/>
      <c r="U27" s="1"/>
      <c r="V27" s="1"/>
      <c r="W27" s="1"/>
      <c r="X27" s="1"/>
      <c r="Y27" s="1"/>
      <c r="Z27" s="1"/>
    </row>
    <row r="28" spans="1:26" ht="12.75" customHeight="1">
      <c r="A28" s="18" t="s">
        <v>19</v>
      </c>
      <c r="B28" s="14"/>
      <c r="C28" s="14"/>
      <c r="D28" s="1"/>
      <c r="E28" s="1"/>
      <c r="F28" s="1"/>
      <c r="G28" s="1"/>
      <c r="H28" s="13">
        <f t="shared" ref="H28:J28" si="9">H27/4.3</f>
        <v>13921.450301753488</v>
      </c>
      <c r="I28" s="13">
        <f t="shared" si="9"/>
        <v>16325.508432000001</v>
      </c>
      <c r="J28" s="13">
        <f t="shared" si="9"/>
        <v>20552.234377209305</v>
      </c>
      <c r="K28" s="1"/>
      <c r="L28" s="1"/>
      <c r="M28" s="1"/>
      <c r="N28" s="1"/>
      <c r="O28" s="1"/>
      <c r="P28" s="1"/>
      <c r="Q28" s="1"/>
      <c r="R28" s="1"/>
      <c r="S28" s="1"/>
      <c r="T28" s="1"/>
      <c r="U28" s="1"/>
      <c r="V28" s="1"/>
      <c r="W28" s="1"/>
      <c r="X28" s="1"/>
      <c r="Y28" s="1"/>
      <c r="Z28" s="1"/>
    </row>
    <row r="29" spans="1:26" ht="12.75" customHeight="1">
      <c r="A29" s="15"/>
      <c r="B29" s="1"/>
      <c r="C29" s="1"/>
      <c r="D29" s="1"/>
      <c r="E29" s="1"/>
      <c r="F29" s="1"/>
      <c r="G29" s="1"/>
      <c r="H29" s="6"/>
      <c r="I29" s="6"/>
      <c r="J29" s="6"/>
      <c r="K29" s="1"/>
      <c r="L29" s="1"/>
      <c r="M29" s="1"/>
      <c r="N29" s="1"/>
      <c r="O29" s="1"/>
      <c r="P29" s="1"/>
      <c r="Q29" s="1"/>
      <c r="R29" s="1"/>
      <c r="S29" s="1"/>
      <c r="T29" s="1"/>
      <c r="U29" s="1"/>
      <c r="V29" s="1"/>
      <c r="W29" s="1"/>
      <c r="X29" s="1"/>
      <c r="Y29" s="1"/>
      <c r="Z29" s="1"/>
    </row>
    <row r="30" spans="1:26" ht="12.75" customHeight="1">
      <c r="A30" s="19" t="s">
        <v>20</v>
      </c>
      <c r="B30" s="20"/>
      <c r="C30" s="20"/>
      <c r="D30" s="20"/>
      <c r="E30" s="20"/>
      <c r="F30" s="21"/>
      <c r="G30" s="20"/>
      <c r="H30" s="20"/>
      <c r="I30" s="20"/>
      <c r="J30" s="20"/>
      <c r="K30" s="20"/>
      <c r="L30" s="1"/>
      <c r="M30" s="1"/>
      <c r="N30" s="1"/>
      <c r="O30" s="1"/>
      <c r="P30" s="1"/>
      <c r="Q30" s="1"/>
      <c r="R30" s="1"/>
      <c r="S30" s="1"/>
      <c r="T30" s="1"/>
      <c r="U30" s="1"/>
      <c r="V30" s="1"/>
      <c r="W30" s="1"/>
      <c r="X30" s="1"/>
      <c r="Y30" s="1"/>
      <c r="Z30" s="1"/>
    </row>
    <row r="31" spans="1:26" ht="12.75" customHeight="1">
      <c r="A31" s="15"/>
      <c r="B31" s="1"/>
      <c r="C31" s="14" t="s">
        <v>21</v>
      </c>
      <c r="D31" s="22">
        <v>0.15</v>
      </c>
      <c r="E31" s="1"/>
      <c r="F31" s="23"/>
      <c r="G31" s="1"/>
      <c r="H31" s="24">
        <f t="shared" ref="H31:J31" si="10">H21*0.15</f>
        <v>7837.4623282199991</v>
      </c>
      <c r="I31" s="24">
        <f t="shared" si="10"/>
        <v>8957.0980367999982</v>
      </c>
      <c r="J31" s="24">
        <f t="shared" si="10"/>
        <v>11196.372546000001</v>
      </c>
      <c r="K31" s="1"/>
      <c r="L31" s="1"/>
      <c r="M31" s="1"/>
      <c r="N31" s="1"/>
      <c r="O31" s="1"/>
      <c r="P31" s="1"/>
      <c r="Q31" s="1"/>
      <c r="R31" s="1"/>
      <c r="S31" s="1"/>
      <c r="T31" s="1"/>
      <c r="U31" s="1"/>
      <c r="V31" s="1"/>
      <c r="W31" s="1"/>
      <c r="X31" s="1"/>
      <c r="Y31" s="1"/>
      <c r="Z31" s="1"/>
    </row>
    <row r="32" spans="1:26" ht="12.75" customHeight="1">
      <c r="A32" s="1"/>
      <c r="B32" s="1"/>
      <c r="C32" s="14" t="s">
        <v>22</v>
      </c>
      <c r="D32" s="14"/>
      <c r="E32" s="1"/>
      <c r="F32" s="25"/>
      <c r="G32" s="1"/>
      <c r="H32" s="17">
        <v>12000</v>
      </c>
      <c r="I32" s="17">
        <f t="shared" ref="I32:J32" si="11">H32</f>
        <v>12000</v>
      </c>
      <c r="J32" s="17">
        <f t="shared" si="11"/>
        <v>12000</v>
      </c>
      <c r="K32" s="1"/>
      <c r="L32" s="1"/>
      <c r="M32" s="1"/>
      <c r="N32" s="1"/>
      <c r="O32" s="1"/>
      <c r="P32" s="1"/>
      <c r="Q32" s="1"/>
      <c r="R32" s="1"/>
      <c r="S32" s="1"/>
      <c r="T32" s="1"/>
      <c r="U32" s="1"/>
      <c r="V32" s="1"/>
      <c r="W32" s="1"/>
      <c r="X32" s="1"/>
      <c r="Y32" s="1"/>
      <c r="Z32" s="1"/>
    </row>
    <row r="33" spans="1:26" ht="12.75" customHeight="1">
      <c r="A33" s="1"/>
      <c r="B33" s="1"/>
      <c r="C33" s="14" t="s">
        <v>23</v>
      </c>
      <c r="D33" s="14"/>
      <c r="E33" s="1"/>
      <c r="F33" s="25"/>
      <c r="G33" s="1"/>
      <c r="H33" s="17">
        <v>12000</v>
      </c>
      <c r="I33" s="17">
        <v>15000</v>
      </c>
      <c r="J33" s="17">
        <v>18000</v>
      </c>
      <c r="K33" s="1"/>
      <c r="L33" s="1"/>
      <c r="M33" s="1"/>
      <c r="N33" s="1"/>
      <c r="O33" s="1"/>
      <c r="P33" s="1"/>
      <c r="Q33" s="1"/>
      <c r="R33" s="1"/>
      <c r="S33" s="1"/>
      <c r="T33" s="1"/>
      <c r="U33" s="1"/>
      <c r="V33" s="1"/>
      <c r="W33" s="1"/>
      <c r="X33" s="1"/>
      <c r="Y33" s="1"/>
      <c r="Z33" s="1"/>
    </row>
    <row r="34" spans="1:26" ht="12.75" customHeight="1">
      <c r="A34" s="1"/>
      <c r="B34" s="1"/>
      <c r="C34" s="14" t="s">
        <v>24</v>
      </c>
      <c r="D34" s="14"/>
      <c r="E34" s="1"/>
      <c r="F34" s="25"/>
      <c r="G34" s="1"/>
      <c r="H34" s="17">
        <v>1000</v>
      </c>
      <c r="I34" s="24">
        <f t="shared" ref="I34:J34" si="12">H34</f>
        <v>1000</v>
      </c>
      <c r="J34" s="24">
        <f t="shared" si="12"/>
        <v>1000</v>
      </c>
      <c r="K34" s="1"/>
      <c r="L34" s="1"/>
      <c r="M34" s="1"/>
      <c r="N34" s="1"/>
      <c r="O34" s="1"/>
      <c r="P34" s="1"/>
      <c r="Q34" s="1"/>
      <c r="R34" s="1"/>
      <c r="S34" s="1"/>
      <c r="T34" s="1"/>
      <c r="U34" s="1"/>
      <c r="V34" s="1"/>
      <c r="W34" s="1"/>
      <c r="X34" s="1"/>
      <c r="Y34" s="1"/>
      <c r="Z34" s="1"/>
    </row>
    <row r="35" spans="1:26" ht="12.75" customHeight="1">
      <c r="A35" s="1"/>
      <c r="B35" s="1"/>
      <c r="C35" s="14" t="s">
        <v>25</v>
      </c>
      <c r="D35" s="14"/>
      <c r="E35" s="1"/>
      <c r="F35" s="25"/>
      <c r="G35" s="1"/>
      <c r="H35" s="24">
        <f t="shared" ref="H35:J35" si="13">H27*0.03</f>
        <v>1795.8670889261998</v>
      </c>
      <c r="I35" s="24">
        <f t="shared" si="13"/>
        <v>2105.9905877279998</v>
      </c>
      <c r="J35" s="24">
        <f t="shared" si="13"/>
        <v>2651.2382346600002</v>
      </c>
      <c r="K35" s="1"/>
      <c r="L35" s="1"/>
      <c r="M35" s="1"/>
      <c r="N35" s="1"/>
      <c r="O35" s="1"/>
      <c r="P35" s="1"/>
      <c r="Q35" s="1"/>
      <c r="R35" s="1"/>
      <c r="S35" s="1"/>
      <c r="T35" s="1"/>
      <c r="U35" s="1"/>
      <c r="V35" s="1"/>
      <c r="W35" s="1"/>
      <c r="X35" s="1"/>
      <c r="Y35" s="1"/>
      <c r="Z35" s="1"/>
    </row>
    <row r="36" spans="1:26" ht="12.75" customHeight="1">
      <c r="A36" s="1"/>
      <c r="B36" s="1"/>
      <c r="C36" s="14" t="s">
        <v>26</v>
      </c>
      <c r="D36" s="14"/>
      <c r="E36" s="1"/>
      <c r="F36" s="25"/>
      <c r="G36" s="1"/>
      <c r="H36" s="24">
        <f t="shared" ref="H36:J36" si="14">H27*0.03</f>
        <v>1795.8670889261998</v>
      </c>
      <c r="I36" s="24">
        <f t="shared" si="14"/>
        <v>2105.9905877279998</v>
      </c>
      <c r="J36" s="24">
        <f t="shared" si="14"/>
        <v>2651.2382346600002</v>
      </c>
      <c r="K36" s="1"/>
      <c r="L36" s="1"/>
      <c r="M36" s="1"/>
      <c r="N36" s="1"/>
      <c r="O36" s="1"/>
      <c r="P36" s="1"/>
      <c r="Q36" s="1"/>
      <c r="R36" s="1"/>
      <c r="S36" s="1"/>
      <c r="T36" s="1"/>
      <c r="U36" s="1"/>
      <c r="V36" s="1"/>
      <c r="W36" s="1"/>
      <c r="X36" s="1"/>
      <c r="Y36" s="1"/>
      <c r="Z36" s="1"/>
    </row>
    <row r="37" spans="1:26" ht="12.75" customHeight="1">
      <c r="A37" s="1"/>
      <c r="B37" s="1"/>
      <c r="C37" s="14" t="s">
        <v>27</v>
      </c>
      <c r="D37" s="14"/>
      <c r="E37" s="1"/>
      <c r="F37" s="25"/>
      <c r="G37" s="1"/>
      <c r="H37" s="17">
        <v>500</v>
      </c>
      <c r="I37" s="13">
        <f t="shared" ref="I37:J37" si="15">H37</f>
        <v>500</v>
      </c>
      <c r="J37" s="13">
        <f t="shared" si="15"/>
        <v>500</v>
      </c>
      <c r="K37" s="1"/>
      <c r="L37" s="1"/>
      <c r="M37" s="1"/>
      <c r="N37" s="1"/>
      <c r="O37" s="1"/>
      <c r="P37" s="1"/>
      <c r="Q37" s="1"/>
      <c r="R37" s="1"/>
      <c r="S37" s="1"/>
      <c r="T37" s="1"/>
      <c r="U37" s="1"/>
      <c r="V37" s="1"/>
      <c r="W37" s="1"/>
      <c r="X37" s="1"/>
      <c r="Y37" s="1"/>
      <c r="Z37" s="1"/>
    </row>
    <row r="38" spans="1:26" ht="12.75" customHeight="1">
      <c r="A38" s="1"/>
      <c r="B38" s="1"/>
      <c r="C38" s="14" t="s">
        <v>28</v>
      </c>
      <c r="D38" s="14"/>
      <c r="E38" s="1"/>
      <c r="F38" s="25"/>
      <c r="G38" s="1"/>
      <c r="H38" s="17">
        <v>500</v>
      </c>
      <c r="I38" s="13">
        <f>H38*1.1</f>
        <v>550</v>
      </c>
      <c r="J38" s="13">
        <f>I38*1.2</f>
        <v>660</v>
      </c>
      <c r="K38" s="1"/>
      <c r="L38" s="1"/>
      <c r="M38" s="1"/>
      <c r="N38" s="1"/>
      <c r="O38" s="1"/>
      <c r="P38" s="1"/>
      <c r="Q38" s="1"/>
      <c r="R38" s="1"/>
      <c r="S38" s="1"/>
      <c r="T38" s="1"/>
      <c r="U38" s="1"/>
      <c r="V38" s="1"/>
      <c r="W38" s="1"/>
      <c r="X38" s="1"/>
      <c r="Y38" s="1"/>
      <c r="Z38" s="1"/>
    </row>
    <row r="39" spans="1:26" ht="12.75" customHeight="1">
      <c r="A39" s="1"/>
      <c r="B39" s="1"/>
      <c r="C39" s="14" t="s">
        <v>29</v>
      </c>
      <c r="D39" s="14"/>
      <c r="E39" s="1"/>
      <c r="F39" s="25"/>
      <c r="G39" s="1"/>
      <c r="H39" s="24">
        <f t="shared" ref="H39:J39" si="16">H24*0.25</f>
        <v>1250</v>
      </c>
      <c r="I39" s="24">
        <f t="shared" si="16"/>
        <v>1875</v>
      </c>
      <c r="J39" s="24">
        <f t="shared" si="16"/>
        <v>2500</v>
      </c>
      <c r="K39" s="1"/>
      <c r="L39" s="1"/>
      <c r="M39" s="1"/>
      <c r="N39" s="1"/>
      <c r="O39" s="1"/>
      <c r="P39" s="1"/>
      <c r="Q39" s="1"/>
      <c r="R39" s="1"/>
      <c r="S39" s="1"/>
      <c r="T39" s="1"/>
      <c r="U39" s="1"/>
      <c r="V39" s="1"/>
      <c r="W39" s="1"/>
      <c r="X39" s="1"/>
      <c r="Y39" s="1"/>
      <c r="Z39" s="1"/>
    </row>
    <row r="40" spans="1:26" ht="13.5" customHeight="1">
      <c r="A40" s="1"/>
      <c r="B40" s="1"/>
      <c r="C40" s="14" t="s">
        <v>30</v>
      </c>
      <c r="D40" s="14"/>
      <c r="E40" s="1"/>
      <c r="F40" s="25"/>
      <c r="G40" s="1"/>
      <c r="H40" s="24">
        <f t="shared" ref="H40:J40" si="17">H25*0.5</f>
        <v>1306.24372137</v>
      </c>
      <c r="I40" s="24">
        <f t="shared" si="17"/>
        <v>1492.8496728</v>
      </c>
      <c r="J40" s="24">
        <f t="shared" si="17"/>
        <v>1866.0620910000002</v>
      </c>
      <c r="K40" s="1"/>
      <c r="L40" s="1"/>
      <c r="M40" s="1"/>
      <c r="N40" s="1"/>
      <c r="O40" s="1"/>
      <c r="P40" s="1"/>
      <c r="Q40" s="1"/>
      <c r="R40" s="1"/>
      <c r="S40" s="1"/>
      <c r="T40" s="1"/>
      <c r="U40" s="1"/>
      <c r="V40" s="1"/>
      <c r="W40" s="1"/>
      <c r="X40" s="1"/>
      <c r="Y40" s="1"/>
      <c r="Z40" s="1"/>
    </row>
    <row r="41" spans="1:26" ht="13.5" customHeight="1">
      <c r="A41" s="18" t="s">
        <v>31</v>
      </c>
      <c r="B41" s="14"/>
      <c r="C41" s="14"/>
      <c r="D41" s="14"/>
      <c r="E41" s="14"/>
      <c r="F41" s="26"/>
      <c r="G41" s="14"/>
      <c r="H41" s="13">
        <f t="shared" ref="H41:J41" si="18">SUM(H31:H40)</f>
        <v>39985.440227442399</v>
      </c>
      <c r="I41" s="13">
        <f t="shared" si="18"/>
        <v>45586.928885055997</v>
      </c>
      <c r="J41" s="13">
        <f t="shared" si="18"/>
        <v>53024.911106319996</v>
      </c>
      <c r="K41" s="1"/>
      <c r="L41" s="1"/>
      <c r="M41" s="1"/>
      <c r="N41" s="1"/>
      <c r="O41" s="1"/>
      <c r="P41" s="1"/>
      <c r="Q41" s="1"/>
      <c r="R41" s="1"/>
      <c r="S41" s="1"/>
      <c r="T41" s="1"/>
      <c r="U41" s="1"/>
      <c r="V41" s="1"/>
      <c r="W41" s="1"/>
      <c r="X41" s="1"/>
      <c r="Y41" s="1"/>
      <c r="Z41" s="1"/>
    </row>
    <row r="42" spans="1:26" ht="13.5" customHeight="1">
      <c r="A42" s="14"/>
      <c r="B42" s="18"/>
      <c r="C42" s="27" t="s">
        <v>32</v>
      </c>
      <c r="D42" s="14"/>
      <c r="E42" s="14"/>
      <c r="F42" s="26"/>
      <c r="G42" s="14"/>
      <c r="H42" s="28">
        <f t="shared" ref="H42:J42" si="19">H41/H27</f>
        <v>0.66795767583252774</v>
      </c>
      <c r="I42" s="28">
        <f t="shared" si="19"/>
        <v>0.64938935364715589</v>
      </c>
      <c r="J42" s="28">
        <f t="shared" si="19"/>
        <v>0.60000165673289652</v>
      </c>
      <c r="K42" s="1"/>
      <c r="L42" s="1"/>
      <c r="M42" s="1"/>
      <c r="N42" s="1"/>
      <c r="O42" s="1"/>
      <c r="P42" s="1"/>
      <c r="Q42" s="1"/>
      <c r="R42" s="1"/>
      <c r="S42" s="1"/>
      <c r="T42" s="1"/>
      <c r="U42" s="1"/>
      <c r="V42" s="1"/>
      <c r="W42" s="1"/>
      <c r="X42" s="1"/>
      <c r="Y42" s="1"/>
      <c r="Z42" s="1"/>
    </row>
    <row r="43" spans="1:26" ht="12.75" customHeight="1">
      <c r="A43" s="14"/>
      <c r="B43" s="14"/>
      <c r="C43" s="14"/>
      <c r="D43" s="14"/>
      <c r="E43" s="14"/>
      <c r="F43" s="14"/>
      <c r="G43" s="14"/>
      <c r="H43" s="29"/>
      <c r="I43" s="29"/>
      <c r="J43" s="29"/>
      <c r="K43" s="1"/>
      <c r="L43" s="1"/>
      <c r="M43" s="1"/>
      <c r="N43" s="1"/>
      <c r="O43" s="1"/>
      <c r="P43" s="1"/>
      <c r="Q43" s="1"/>
      <c r="R43" s="1"/>
      <c r="S43" s="1"/>
      <c r="T43" s="1"/>
      <c r="U43" s="1"/>
      <c r="V43" s="1"/>
      <c r="W43" s="1"/>
      <c r="X43" s="1"/>
      <c r="Y43" s="1"/>
      <c r="Z43" s="1"/>
    </row>
    <row r="44" spans="1:26" ht="13.5" customHeight="1">
      <c r="A44" s="30" t="s">
        <v>33</v>
      </c>
      <c r="B44" s="31"/>
      <c r="C44" s="31" t="s">
        <v>34</v>
      </c>
      <c r="D44" s="31"/>
      <c r="E44" s="31"/>
      <c r="F44" s="31"/>
      <c r="G44" s="31"/>
      <c r="H44" s="32">
        <f t="shared" ref="H44:J44" si="20">H45*12</f>
        <v>238521.55284117116</v>
      </c>
      <c r="I44" s="32">
        <f t="shared" si="20"/>
        <v>295353.08847052802</v>
      </c>
      <c r="J44" s="32">
        <f t="shared" si="20"/>
        <v>424196.36058816011</v>
      </c>
      <c r="K44" s="33"/>
      <c r="L44" s="1"/>
      <c r="M44" s="1"/>
      <c r="N44" s="1"/>
      <c r="O44" s="1"/>
      <c r="P44" s="1"/>
      <c r="Q44" s="1"/>
      <c r="R44" s="1"/>
      <c r="S44" s="1"/>
      <c r="T44" s="1"/>
      <c r="U44" s="1"/>
      <c r="V44" s="1"/>
      <c r="W44" s="1"/>
      <c r="X44" s="1"/>
      <c r="Y44" s="1"/>
      <c r="Z44" s="1"/>
    </row>
    <row r="45" spans="1:26" ht="13.5" customHeight="1">
      <c r="A45" s="14"/>
      <c r="B45" s="14"/>
      <c r="C45" s="14" t="s">
        <v>35</v>
      </c>
      <c r="D45" s="14"/>
      <c r="E45" s="14"/>
      <c r="F45" s="14"/>
      <c r="G45" s="14"/>
      <c r="H45" s="34">
        <f t="shared" ref="H45:J45" si="21">SUM(H27-H41)</f>
        <v>19876.796070097596</v>
      </c>
      <c r="I45" s="34">
        <f t="shared" si="21"/>
        <v>24612.757372544002</v>
      </c>
      <c r="J45" s="34">
        <f t="shared" si="21"/>
        <v>35349.696715680009</v>
      </c>
      <c r="K45" s="1"/>
      <c r="L45" s="1"/>
      <c r="M45" s="1"/>
      <c r="N45" s="1"/>
      <c r="O45" s="1"/>
      <c r="P45" s="1"/>
      <c r="Q45" s="1"/>
      <c r="R45" s="1"/>
      <c r="S45" s="1"/>
      <c r="T45" s="1"/>
      <c r="U45" s="1"/>
      <c r="V45" s="1"/>
      <c r="W45" s="1"/>
      <c r="X45" s="1"/>
      <c r="Y45" s="1"/>
      <c r="Z45" s="1"/>
    </row>
    <row r="46" spans="1:26" ht="13.5" customHeight="1">
      <c r="A46" s="14"/>
      <c r="B46" s="18"/>
      <c r="C46" s="27" t="s">
        <v>36</v>
      </c>
      <c r="D46" s="14"/>
      <c r="E46" s="14"/>
      <c r="F46" s="14"/>
      <c r="G46" s="14"/>
      <c r="H46" s="28">
        <f t="shared" ref="H46:J46" si="22">H45/H27</f>
        <v>0.3320423241674722</v>
      </c>
      <c r="I46" s="28">
        <f t="shared" si="22"/>
        <v>0.35061064635284406</v>
      </c>
      <c r="J46" s="28">
        <f t="shared" si="22"/>
        <v>0.39999834326710348</v>
      </c>
      <c r="K46" s="1"/>
      <c r="L46" s="1"/>
      <c r="M46" s="1"/>
      <c r="N46" s="1"/>
      <c r="O46" s="1"/>
      <c r="P46" s="1"/>
      <c r="Q46" s="1"/>
      <c r="R46" s="1"/>
      <c r="S46" s="1"/>
      <c r="T46" s="1"/>
      <c r="U46" s="1"/>
      <c r="V46" s="1"/>
      <c r="W46" s="1"/>
      <c r="X46" s="1"/>
      <c r="Y46" s="1"/>
      <c r="Z46" s="1"/>
    </row>
    <row r="47" spans="1:26" ht="12.75" customHeight="1">
      <c r="A47" s="14"/>
      <c r="B47" s="18"/>
      <c r="C47" s="27"/>
      <c r="D47" s="14"/>
      <c r="E47" s="14"/>
      <c r="F47" s="14"/>
      <c r="G47" s="14"/>
      <c r="H47" s="28"/>
      <c r="I47" s="28"/>
      <c r="J47" s="28"/>
      <c r="K47" s="1"/>
      <c r="L47" s="1"/>
      <c r="M47" s="1"/>
      <c r="N47" s="1"/>
      <c r="O47" s="1"/>
      <c r="P47" s="1"/>
      <c r="Q47" s="1"/>
      <c r="R47" s="1"/>
      <c r="S47" s="1"/>
      <c r="T47" s="1"/>
      <c r="U47" s="1"/>
      <c r="V47" s="1"/>
      <c r="W47" s="1"/>
      <c r="X47" s="1"/>
      <c r="Y47" s="1"/>
      <c r="Z47" s="1"/>
    </row>
    <row r="48" spans="1:26" ht="12.75" customHeight="1">
      <c r="A48" s="35" t="s">
        <v>37</v>
      </c>
      <c r="B48" s="36"/>
      <c r="C48" s="37" t="s">
        <v>38</v>
      </c>
      <c r="D48" s="38" t="s">
        <v>39</v>
      </c>
      <c r="E48" s="38" t="s">
        <v>40</v>
      </c>
      <c r="F48" s="36"/>
      <c r="G48" s="36"/>
      <c r="H48" s="39"/>
      <c r="I48" s="39"/>
      <c r="J48" s="39"/>
      <c r="K48" s="39"/>
      <c r="L48" s="1"/>
      <c r="M48" s="1"/>
      <c r="N48" s="1"/>
      <c r="O48" s="1"/>
      <c r="P48" s="1"/>
      <c r="Q48" s="1"/>
      <c r="R48" s="1"/>
      <c r="S48" s="1"/>
      <c r="T48" s="1"/>
      <c r="U48" s="1"/>
      <c r="V48" s="1"/>
      <c r="W48" s="1"/>
      <c r="X48" s="1"/>
      <c r="Y48" s="1"/>
      <c r="Z48" s="1"/>
    </row>
    <row r="49" spans="1:26" ht="12.75" customHeight="1">
      <c r="A49" s="14"/>
      <c r="B49" s="10"/>
      <c r="C49" s="40">
        <v>800000</v>
      </c>
      <c r="D49" s="41">
        <v>8.5000000000000006E-2</v>
      </c>
      <c r="E49" s="41">
        <v>10</v>
      </c>
      <c r="F49" s="10"/>
      <c r="G49" s="14"/>
      <c r="H49" s="1"/>
      <c r="I49" s="1"/>
      <c r="J49" s="1"/>
      <c r="K49" s="1"/>
      <c r="L49" s="54"/>
      <c r="M49" s="1"/>
      <c r="N49" s="1"/>
      <c r="O49" s="1"/>
      <c r="P49" s="1"/>
      <c r="Q49" s="1"/>
      <c r="R49" s="1"/>
      <c r="S49" s="1"/>
      <c r="T49" s="1"/>
      <c r="U49" s="1"/>
      <c r="V49" s="1"/>
      <c r="W49" s="1"/>
      <c r="X49" s="1"/>
      <c r="Y49" s="1"/>
      <c r="Z49" s="1"/>
    </row>
    <row r="50" spans="1:26" ht="13.5" customHeight="1">
      <c r="A50" s="14"/>
      <c r="B50" s="14"/>
      <c r="C50" s="42" t="s">
        <v>34</v>
      </c>
      <c r="D50" s="14"/>
      <c r="E50" s="14"/>
      <c r="F50" s="26"/>
      <c r="G50" s="14"/>
      <c r="H50" s="43">
        <f t="shared" ref="H50:J50" si="23">H51*12</f>
        <v>119026.26131953069</v>
      </c>
      <c r="I50" s="43">
        <f t="shared" si="23"/>
        <v>119026.26131953069</v>
      </c>
      <c r="J50" s="43">
        <f t="shared" si="23"/>
        <v>119026.26131953069</v>
      </c>
      <c r="K50" s="1"/>
      <c r="L50" s="1"/>
      <c r="M50" s="1"/>
      <c r="N50" s="1"/>
      <c r="O50" s="1"/>
      <c r="P50" s="1"/>
      <c r="Q50" s="1"/>
      <c r="R50" s="1"/>
      <c r="S50" s="1"/>
      <c r="T50" s="1"/>
      <c r="U50" s="1"/>
      <c r="V50" s="1"/>
      <c r="W50" s="1"/>
      <c r="X50" s="1"/>
      <c r="Y50" s="1"/>
      <c r="Z50" s="1"/>
    </row>
    <row r="51" spans="1:26" ht="13.5" customHeight="1">
      <c r="A51" s="14"/>
      <c r="B51" s="10"/>
      <c r="C51" s="14" t="s">
        <v>35</v>
      </c>
      <c r="D51" s="44"/>
      <c r="E51" s="10"/>
      <c r="F51" s="26"/>
      <c r="G51" s="14"/>
      <c r="H51" s="34">
        <f>(PMT(D49/12,E49*12,C49,0)*-1)</f>
        <v>9918.8551099608903</v>
      </c>
      <c r="I51" s="34">
        <f t="shared" ref="I51:J51" si="24">SUM(H51)</f>
        <v>9918.8551099608903</v>
      </c>
      <c r="J51" s="34">
        <f t="shared" si="24"/>
        <v>9918.8551099608903</v>
      </c>
      <c r="K51" s="1"/>
      <c r="L51" s="1"/>
      <c r="M51" s="1"/>
      <c r="N51" s="1"/>
      <c r="O51" s="1"/>
      <c r="P51" s="1"/>
      <c r="Q51" s="1"/>
      <c r="R51" s="1"/>
      <c r="S51" s="1"/>
      <c r="T51" s="1"/>
      <c r="U51" s="1"/>
      <c r="V51" s="1"/>
      <c r="W51" s="1"/>
      <c r="X51" s="1"/>
      <c r="Y51" s="1"/>
      <c r="Z51" s="1"/>
    </row>
    <row r="52" spans="1:26" ht="13.5" customHeight="1">
      <c r="A52" s="14"/>
      <c r="B52" s="14"/>
      <c r="C52" s="27" t="s">
        <v>36</v>
      </c>
      <c r="D52" s="44"/>
      <c r="E52" s="10"/>
      <c r="F52" s="26"/>
      <c r="G52" s="14"/>
      <c r="H52" s="28">
        <f t="shared" ref="H52:J52" si="25">H51/H27</f>
        <v>0.1656946970818145</v>
      </c>
      <c r="I52" s="28">
        <f t="shared" si="25"/>
        <v>0.14129486381980874</v>
      </c>
      <c r="J52" s="28">
        <f t="shared" si="25"/>
        <v>0.11223648233821851</v>
      </c>
      <c r="K52" s="1"/>
      <c r="L52" s="1"/>
      <c r="M52" s="1"/>
      <c r="N52" s="1"/>
      <c r="O52" s="1"/>
      <c r="P52" s="1"/>
      <c r="Q52" s="1"/>
      <c r="R52" s="1"/>
      <c r="S52" s="1"/>
      <c r="T52" s="1"/>
      <c r="U52" s="1"/>
      <c r="V52" s="1"/>
      <c r="W52" s="1"/>
      <c r="X52" s="1"/>
      <c r="Y52" s="1"/>
      <c r="Z52" s="1"/>
    </row>
    <row r="53" spans="1:26" ht="12.75" customHeight="1">
      <c r="A53" s="14"/>
      <c r="B53" s="14"/>
      <c r="C53" s="14"/>
      <c r="D53" s="14"/>
      <c r="E53" s="14"/>
      <c r="F53" s="14"/>
      <c r="G53" s="14"/>
      <c r="H53" s="1"/>
      <c r="I53" s="1"/>
      <c r="J53" s="1"/>
      <c r="K53" s="1"/>
      <c r="L53" s="1"/>
      <c r="M53" s="1"/>
      <c r="N53" s="1"/>
      <c r="O53" s="1"/>
      <c r="P53" s="1"/>
      <c r="Q53" s="1"/>
      <c r="R53" s="1"/>
      <c r="S53" s="1"/>
      <c r="T53" s="1"/>
      <c r="U53" s="1"/>
      <c r="V53" s="1"/>
      <c r="W53" s="1"/>
      <c r="X53" s="1"/>
      <c r="Y53" s="1"/>
      <c r="Z53" s="1"/>
    </row>
    <row r="54" spans="1:26" ht="13.5" customHeight="1">
      <c r="A54" s="45" t="s">
        <v>41</v>
      </c>
      <c r="B54" s="46"/>
      <c r="C54" s="46" t="s">
        <v>34</v>
      </c>
      <c r="D54" s="46"/>
      <c r="E54" s="46"/>
      <c r="F54" s="46"/>
      <c r="G54" s="46"/>
      <c r="H54" s="47">
        <f t="shared" ref="H54:J54" si="26">H55*12</f>
        <v>119495.29152164047</v>
      </c>
      <c r="I54" s="47">
        <f t="shared" si="26"/>
        <v>176326.82715099733</v>
      </c>
      <c r="J54" s="47">
        <f t="shared" si="26"/>
        <v>305170.09926862945</v>
      </c>
      <c r="K54" s="48"/>
      <c r="L54" s="1"/>
      <c r="M54" s="1"/>
      <c r="N54" s="1"/>
      <c r="O54" s="1"/>
      <c r="P54" s="1"/>
      <c r="Q54" s="1"/>
      <c r="R54" s="1"/>
      <c r="S54" s="1"/>
      <c r="T54" s="1"/>
      <c r="U54" s="1"/>
      <c r="V54" s="1"/>
      <c r="W54" s="1"/>
      <c r="X54" s="1"/>
      <c r="Y54" s="1"/>
      <c r="Z54" s="1"/>
    </row>
    <row r="55" spans="1:26" ht="13.5" customHeight="1">
      <c r="A55" s="14"/>
      <c r="B55" s="14"/>
      <c r="C55" s="14" t="s">
        <v>35</v>
      </c>
      <c r="D55" s="14"/>
      <c r="E55" s="14"/>
      <c r="F55" s="14"/>
      <c r="G55" s="14"/>
      <c r="H55" s="49">
        <f t="shared" ref="H55:J55" si="27">SUM(H45-H51)</f>
        <v>9957.9409601367061</v>
      </c>
      <c r="I55" s="49">
        <f t="shared" si="27"/>
        <v>14693.902262583111</v>
      </c>
      <c r="J55" s="49">
        <f t="shared" si="27"/>
        <v>25430.841605719121</v>
      </c>
      <c r="K55" s="1"/>
      <c r="L55" s="1"/>
      <c r="M55" s="1"/>
      <c r="N55" s="1"/>
      <c r="O55" s="1"/>
      <c r="P55" s="1"/>
      <c r="Q55" s="1"/>
      <c r="R55" s="1"/>
      <c r="S55" s="1"/>
      <c r="T55" s="1"/>
      <c r="U55" s="1"/>
      <c r="V55" s="1"/>
      <c r="W55" s="1"/>
      <c r="X55" s="1"/>
      <c r="Y55" s="1"/>
      <c r="Z55" s="1"/>
    </row>
    <row r="56" spans="1:26" ht="13.5" customHeight="1">
      <c r="A56" s="14"/>
      <c r="B56" s="18"/>
      <c r="C56" s="27" t="s">
        <v>36</v>
      </c>
      <c r="D56" s="14"/>
      <c r="E56" s="14"/>
      <c r="F56" s="14"/>
      <c r="G56" s="14"/>
      <c r="H56" s="28">
        <f t="shared" ref="H56:J56" si="28">H55/H27</f>
        <v>0.1663476270856577</v>
      </c>
      <c r="I56" s="28">
        <f t="shared" si="28"/>
        <v>0.20931578253303534</v>
      </c>
      <c r="J56" s="28">
        <f t="shared" si="28"/>
        <v>0.287761860928885</v>
      </c>
      <c r="K56" s="1"/>
      <c r="L56" s="1"/>
      <c r="M56" s="1"/>
      <c r="N56" s="1"/>
      <c r="O56" s="1"/>
      <c r="P56" s="1"/>
      <c r="Q56" s="1"/>
      <c r="R56" s="1"/>
      <c r="S56" s="1"/>
      <c r="T56" s="1"/>
      <c r="U56" s="1"/>
      <c r="V56" s="1"/>
      <c r="W56" s="1"/>
      <c r="X56" s="1"/>
      <c r="Y56" s="1"/>
      <c r="Z56" s="1"/>
    </row>
    <row r="57" spans="1:26" ht="12.75" customHeight="1">
      <c r="A57" s="14"/>
      <c r="B57" s="18"/>
      <c r="C57" s="27"/>
      <c r="D57" s="14"/>
      <c r="E57" s="14"/>
      <c r="F57" s="14"/>
      <c r="G57" s="14"/>
      <c r="H57" s="13"/>
      <c r="I57" s="13"/>
      <c r="J57" s="13"/>
      <c r="K57" s="1"/>
      <c r="L57" s="1"/>
      <c r="M57" s="1"/>
      <c r="N57" s="1"/>
      <c r="O57" s="1"/>
      <c r="P57" s="1"/>
      <c r="Q57" s="1"/>
      <c r="R57" s="1"/>
      <c r="S57" s="1"/>
      <c r="T57" s="1"/>
      <c r="U57" s="1"/>
      <c r="V57" s="1"/>
      <c r="W57" s="1"/>
      <c r="X57" s="1"/>
      <c r="Y57" s="1"/>
      <c r="Z57" s="1"/>
    </row>
    <row r="58" spans="1:26" ht="12.75" customHeight="1">
      <c r="A58" s="50" t="s">
        <v>42</v>
      </c>
      <c r="B58" s="51"/>
      <c r="C58" s="51"/>
      <c r="D58" s="51"/>
      <c r="E58" s="51"/>
      <c r="F58" s="51"/>
      <c r="G58" s="51"/>
      <c r="H58" s="52"/>
      <c r="I58" s="52"/>
      <c r="J58" s="52"/>
      <c r="K58" s="52"/>
      <c r="L58" s="1"/>
      <c r="M58" s="1"/>
      <c r="N58" s="1"/>
      <c r="O58" s="1"/>
      <c r="P58" s="1"/>
      <c r="Q58" s="1"/>
      <c r="R58" s="1"/>
      <c r="S58" s="1"/>
      <c r="T58" s="1"/>
      <c r="U58" s="1"/>
      <c r="V58" s="1"/>
      <c r="W58" s="1"/>
      <c r="X58" s="1"/>
      <c r="Y58" s="1"/>
      <c r="Z58" s="1"/>
    </row>
    <row r="59" spans="1:26" ht="13.5" customHeight="1">
      <c r="A59" s="14"/>
      <c r="B59" s="14"/>
      <c r="C59" s="14" t="s">
        <v>43</v>
      </c>
      <c r="D59" s="14"/>
      <c r="E59" s="14"/>
      <c r="F59" s="14"/>
      <c r="G59" s="14"/>
      <c r="H59" s="53">
        <v>265000</v>
      </c>
      <c r="I59" s="34">
        <f t="shared" ref="I59:J59" si="29">SUM(H59)</f>
        <v>265000</v>
      </c>
      <c r="J59" s="34">
        <f t="shared" si="29"/>
        <v>265000</v>
      </c>
      <c r="K59" s="1"/>
      <c r="L59" s="1"/>
      <c r="M59" s="1"/>
      <c r="N59" s="1"/>
      <c r="O59" s="1"/>
      <c r="P59" s="1"/>
      <c r="Q59" s="1"/>
      <c r="R59" s="1"/>
      <c r="S59" s="1"/>
      <c r="T59" s="1"/>
      <c r="U59" s="1"/>
      <c r="V59" s="1"/>
      <c r="W59" s="1"/>
      <c r="X59" s="1"/>
      <c r="Y59" s="1"/>
      <c r="Z59" s="1"/>
    </row>
    <row r="60" spans="1:26" ht="13.5" customHeight="1">
      <c r="A60" s="14"/>
      <c r="B60" s="14"/>
      <c r="C60" s="14" t="s">
        <v>44</v>
      </c>
      <c r="D60" s="14"/>
      <c r="E60" s="14"/>
      <c r="F60" s="14"/>
      <c r="G60" s="14"/>
      <c r="H60" s="28">
        <f t="shared" ref="H60:J60" si="30">IFERROR(SUM(H55*12)/H59,0)</f>
        <v>0.45092562838354894</v>
      </c>
      <c r="I60" s="28">
        <f t="shared" si="30"/>
        <v>0.66538425339998997</v>
      </c>
      <c r="J60" s="28">
        <f t="shared" si="30"/>
        <v>1.151585280258979</v>
      </c>
      <c r="K60" s="1"/>
      <c r="L60" s="1"/>
      <c r="M60" s="1"/>
      <c r="N60" s="1"/>
      <c r="O60" s="1"/>
      <c r="P60" s="1"/>
      <c r="Q60" s="1"/>
      <c r="R60" s="1"/>
      <c r="S60" s="1"/>
      <c r="T60" s="1"/>
      <c r="U60" s="1"/>
      <c r="V60" s="1"/>
      <c r="W60" s="1"/>
      <c r="X60" s="1"/>
      <c r="Y60" s="1"/>
      <c r="Z60" s="1"/>
    </row>
    <row r="61" spans="1:26" ht="12.75" customHeight="1">
      <c r="A61" s="14"/>
      <c r="B61" s="14"/>
      <c r="C61" s="14"/>
      <c r="D61" s="14"/>
      <c r="E61" s="14"/>
      <c r="F61" s="14"/>
      <c r="G61" s="14"/>
      <c r="H61" s="1"/>
      <c r="I61" s="1"/>
      <c r="J61" s="1"/>
      <c r="K61" s="1"/>
      <c r="L61" s="1"/>
      <c r="M61" s="1"/>
      <c r="N61" s="1"/>
      <c r="O61" s="1"/>
      <c r="P61" s="1"/>
      <c r="Q61" s="1"/>
      <c r="R61" s="1"/>
      <c r="S61" s="1"/>
      <c r="T61" s="1"/>
      <c r="U61" s="1"/>
      <c r="V61" s="1"/>
      <c r="W61" s="1"/>
      <c r="X61" s="1"/>
      <c r="Y61" s="1"/>
      <c r="Z61" s="1"/>
    </row>
    <row r="62" spans="1:26"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sheetData>
  <mergeCells count="8">
    <mergeCell ref="G3:J3"/>
    <mergeCell ref="B13:D13"/>
    <mergeCell ref="B14:D14"/>
    <mergeCell ref="B15:D15"/>
    <mergeCell ref="B16:D16"/>
    <mergeCell ref="B17:D17"/>
    <mergeCell ref="G4:K4"/>
    <mergeCell ref="F6:L8"/>
  </mergeCells>
  <pageMargins left="0.7" right="0.7" top="0.75" bottom="0.75" header="0" footer="0"/>
  <pageSetup orientation="landscape" r:id="rId1"/>
  <drawing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800dd02-d118-4fa1-812f-77e9b1041eb5" xsi:nil="true"/>
    <lcf76f155ced4ddcb4097134ff3c332f xmlns="14df6996-4479-4229-b953-049873cfda9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BD865C6E2F1B447A6A03B85FC6A38EF" ma:contentTypeVersion="19" ma:contentTypeDescription="Create a new document." ma:contentTypeScope="" ma:versionID="f2c24c2549bbecad6541af0311ffc202">
  <xsd:schema xmlns:xsd="http://www.w3.org/2001/XMLSchema" xmlns:xs="http://www.w3.org/2001/XMLSchema" xmlns:p="http://schemas.microsoft.com/office/2006/metadata/properties" xmlns:ns2="14df6996-4479-4229-b953-049873cfda9c" xmlns:ns3="3800dd02-d118-4fa1-812f-77e9b1041eb5" targetNamespace="http://schemas.microsoft.com/office/2006/metadata/properties" ma:root="true" ma:fieldsID="3c94210d7bf17df8a0a96446e71131c3" ns2:_="" ns3:_="">
    <xsd:import namespace="14df6996-4479-4229-b953-049873cfda9c"/>
    <xsd:import namespace="3800dd02-d118-4fa1-812f-77e9b1041eb5"/>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df6996-4479-4229-b953-049873cfda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8ce4f92-7d08-45e1-ae96-c849373d495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800dd02-d118-4fa1-812f-77e9b1041eb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0670ec9-88dc-4d2c-8b13-ed8bbf2305bd}" ma:internalName="TaxCatchAll" ma:showField="CatchAllData" ma:web="3800dd02-d118-4fa1-812f-77e9b1041e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2B2855-F813-48EF-8574-0C7AA504D06A}">
  <ds:schemaRefs>
    <ds:schemaRef ds:uri="http://schemas.microsoft.com/office/2006/metadata/properties"/>
    <ds:schemaRef ds:uri="http://schemas.microsoft.com/office/infopath/2007/PartnerControls"/>
    <ds:schemaRef ds:uri="3800dd02-d118-4fa1-812f-77e9b1041eb5"/>
    <ds:schemaRef ds:uri="14df6996-4479-4229-b953-049873cfda9c"/>
  </ds:schemaRefs>
</ds:datastoreItem>
</file>

<file path=customXml/itemProps2.xml><?xml version="1.0" encoding="utf-8"?>
<ds:datastoreItem xmlns:ds="http://schemas.openxmlformats.org/officeDocument/2006/customXml" ds:itemID="{94446B6D-D5DD-4093-8BE0-31882BAD822C}">
  <ds:schemaRefs>
    <ds:schemaRef ds:uri="http://schemas.microsoft.com/sharepoint/v3/contenttype/forms"/>
  </ds:schemaRefs>
</ds:datastoreItem>
</file>

<file path=customXml/itemProps3.xml><?xml version="1.0" encoding="utf-8"?>
<ds:datastoreItem xmlns:ds="http://schemas.openxmlformats.org/officeDocument/2006/customXml" ds:itemID="{4C263843-BC41-476E-B6C5-765304CF4D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df6996-4479-4229-b953-049873cfda9c"/>
    <ds:schemaRef ds:uri="3800dd02-d118-4fa1-812f-77e9b1041e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Proforma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Coinmach  Corporation</dc:creator>
  <cp:lastModifiedBy>Danielle Bauer</cp:lastModifiedBy>
  <dcterms:created xsi:type="dcterms:W3CDTF">2002-03-22T16:45:08Z</dcterms:created>
  <dcterms:modified xsi:type="dcterms:W3CDTF">2025-05-16T22:44:22Z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0x0101002BD865C6E2F1B447A6A03B85FC6A38EF</vt:lpwstr>
  </property>
  <property fmtid="{D5CDD505-2E9C-101B-9397-08002B2CF9AE}" pid="3" name="MediaServiceImageTags">
    <vt:lpwstr/>
  </property>
</Properties>
</file>